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Diagramm" sheetId="1" r:id="rId1"/>
    <sheet name="Fallberechnungen" sheetId="2" r:id="rId2"/>
    <sheet name="Diagrammdaten" sheetId="3" r:id="rId3"/>
  </sheets>
  <definedNames/>
  <calcPr fullCalcOnLoad="1"/>
</workbook>
</file>

<file path=xl/sharedStrings.xml><?xml version="1.0" encoding="utf-8"?>
<sst xmlns="http://schemas.openxmlformats.org/spreadsheetml/2006/main" count="60" uniqueCount="21">
  <si>
    <t>Arbeitseinkünfte</t>
  </si>
  <si>
    <t>Kapitaleinkünfte</t>
  </si>
  <si>
    <t>Einkünfte gesamt</t>
  </si>
  <si>
    <t>Kapital gesamt</t>
  </si>
  <si>
    <t>angelegtes Kapital</t>
  </si>
  <si>
    <t>Lebenshaltungs-kosten</t>
  </si>
  <si>
    <t>Wohnungsmiete</t>
  </si>
  <si>
    <t>frei für neue Kapitalanlage</t>
  </si>
  <si>
    <t>sonstige Lebens-haltungskosten</t>
  </si>
  <si>
    <t>selbstgenutztes Kapital (insb. Eigenheim)</t>
  </si>
  <si>
    <t>Kapitalzuwachs</t>
  </si>
  <si>
    <t>Jahre</t>
  </si>
  <si>
    <t>Besteuerung des Einkommens 45%</t>
  </si>
  <si>
    <t>Besteuerung des Einkommens 30%</t>
  </si>
  <si>
    <t>Besteuerung des Einkommens 15%</t>
  </si>
  <si>
    <t>angelegtes Kapital entspricht Grund-besitz in qm zu je 5000 DM</t>
  </si>
  <si>
    <t>angelegtes Kapital entspricht Wohn- oder Geschäfts-raum im Wert von je 300.000 DM</t>
  </si>
  <si>
    <t>Fall 1</t>
  </si>
  <si>
    <t>Fall 2</t>
  </si>
  <si>
    <t>Fall 3</t>
  </si>
  <si>
    <t>Fall 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</si>
</sst>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\ &quot;€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Moderner Feudalismus in Deutschland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Diagrammdaten!$B$1</c:f>
              <c:strCache>
                <c:ptCount val="1"/>
                <c:pt idx="0">
                  <c:v>Fall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Diagrammdaten!$B$2:$B$16</c:f>
              <c:numCache>
                <c:ptCount val="15"/>
                <c:pt idx="0">
                  <c:v>4800</c:v>
                </c:pt>
                <c:pt idx="1">
                  <c:v>9763.199999999997</c:v>
                </c:pt>
                <c:pt idx="2">
                  <c:v>14895.148799999995</c:v>
                </c:pt>
                <c:pt idx="3">
                  <c:v>20201.5838592</c:v>
                </c:pt>
                <c:pt idx="4">
                  <c:v>25688.4377104128</c:v>
                </c:pt>
                <c:pt idx="5">
                  <c:v>31361.844592566835</c:v>
                </c:pt>
                <c:pt idx="6">
                  <c:v>37228.14730871411</c:v>
                </c:pt>
                <c:pt idx="7">
                  <c:v>43293.90431721039</c:v>
                </c:pt>
                <c:pt idx="8">
                  <c:v>49565.897063995544</c:v>
                </c:pt>
                <c:pt idx="9">
                  <c:v>56051.13756417139</c:v>
                </c:pt>
                <c:pt idx="10">
                  <c:v>62756.87624135322</c:v>
                </c:pt>
                <c:pt idx="11">
                  <c:v>69690.61003355923</c:v>
                </c:pt>
                <c:pt idx="12">
                  <c:v>76860.09077470025</c:v>
                </c:pt>
                <c:pt idx="13">
                  <c:v>84273.33386104007</c:v>
                </c:pt>
                <c:pt idx="14">
                  <c:v>91938.62721231542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Diagrammdaten!$C$1</c:f>
              <c:strCache>
                <c:ptCount val="1"/>
                <c:pt idx="0">
                  <c:v>Fall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Diagrammdaten!$C$2:$C$16</c:f>
              <c:numCache>
                <c:ptCount val="15"/>
                <c:pt idx="0">
                  <c:v>12000</c:v>
                </c:pt>
                <c:pt idx="1">
                  <c:v>24336</c:v>
                </c:pt>
                <c:pt idx="2">
                  <c:v>37017.407999999996</c:v>
                </c:pt>
                <c:pt idx="3">
                  <c:v>50053.895424</c:v>
                </c:pt>
                <c:pt idx="4">
                  <c:v>63455.404495872004</c:v>
                </c:pt>
                <c:pt idx="5">
                  <c:v>77232.15582175643</c:v>
                </c:pt>
                <c:pt idx="6">
                  <c:v>91394.65618476561</c:v>
                </c:pt>
                <c:pt idx="7">
                  <c:v>105953.70655793905</c:v>
                </c:pt>
                <c:pt idx="8">
                  <c:v>120920.41034156134</c:v>
                </c:pt>
                <c:pt idx="9">
                  <c:v>136306.18183112505</c:v>
                </c:pt>
                <c:pt idx="10">
                  <c:v>152122.75492239656</c:v>
                </c:pt>
                <c:pt idx="11">
                  <c:v>168382.19206022366</c:v>
                </c:pt>
                <c:pt idx="12">
                  <c:v>185096.89343790992</c:v>
                </c:pt>
                <c:pt idx="13">
                  <c:v>202279.60645417141</c:v>
                </c:pt>
                <c:pt idx="14">
                  <c:v>219943.43543488823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Diagrammdaten!$D$1</c:f>
              <c:strCache>
                <c:ptCount val="1"/>
                <c:pt idx="0">
                  <c:v>Fall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Diagrammdaten!$D$2:$D$16</c:f>
              <c:numCache>
                <c:ptCount val="15"/>
                <c:pt idx="0">
                  <c:v>146000</c:v>
                </c:pt>
                <c:pt idx="1">
                  <c:v>295212</c:v>
                </c:pt>
                <c:pt idx="2">
                  <c:v>447706.6640000008</c:v>
                </c:pt>
                <c:pt idx="3">
                  <c:v>603556.2106079999</c:v>
                </c:pt>
                <c:pt idx="4">
                  <c:v>762834.4472413752</c:v>
                </c:pt>
                <c:pt idx="5">
                  <c:v>925616.8050806858</c:v>
                </c:pt>
                <c:pt idx="6">
                  <c:v>1091980.3747924604</c:v>
                </c:pt>
                <c:pt idx="7">
                  <c:v>1262003.9430378936</c:v>
                </c:pt>
                <c:pt idx="8">
                  <c:v>1435768.0297847278</c:v>
                </c:pt>
                <c:pt idx="9">
                  <c:v>1613354.9264399912</c:v>
                </c:pt>
                <c:pt idx="10">
                  <c:v>1794848.7348216716</c:v>
                </c:pt>
                <c:pt idx="11">
                  <c:v>1980335.406987749</c:v>
                </c:pt>
                <c:pt idx="12">
                  <c:v>2169902.7859414797</c:v>
                </c:pt>
                <c:pt idx="13">
                  <c:v>2363640.6472321916</c:v>
                </c:pt>
                <c:pt idx="14">
                  <c:v>2561640.7414713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Diagrammdaten!$E$1</c:f>
              <c:strCache>
                <c:ptCount val="1"/>
                <c:pt idx="0">
                  <c:v>Fall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Diagrammdaten!$E$2:$E$16</c:f>
              <c:numCache>
                <c:ptCount val="15"/>
                <c:pt idx="0">
                  <c:v>1026000</c:v>
                </c:pt>
                <c:pt idx="1">
                  <c:v>2074572</c:v>
                </c:pt>
                <c:pt idx="2">
                  <c:v>3146212.583999999</c:v>
                </c:pt>
                <c:pt idx="3">
                  <c:v>4241429.260848001</c:v>
                </c:pt>
                <c:pt idx="4">
                  <c:v>5360740.704586655</c:v>
                </c:pt>
                <c:pt idx="5">
                  <c:v>6504677.000087559</c:v>
                </c:pt>
                <c:pt idx="6">
                  <c:v>7673779.894089483</c:v>
                </c:pt>
                <c:pt idx="7">
                  <c:v>8868603.051759452</c:v>
                </c:pt>
                <c:pt idx="8">
                  <c:v>10089712.318898156</c:v>
                </c:pt>
                <c:pt idx="9">
                  <c:v>11337685.989913918</c:v>
                </c:pt>
                <c:pt idx="10">
                  <c:v>12613115.081692025</c:v>
                </c:pt>
                <c:pt idx="11">
                  <c:v>13916603.613489248</c:v>
                </c:pt>
                <c:pt idx="12">
                  <c:v>15248768.892986014</c:v>
                </c:pt>
                <c:pt idx="13">
                  <c:v>16610241.808631703</c:v>
                </c:pt>
                <c:pt idx="14">
                  <c:v>18001667.128421605</c:v>
                </c:pt>
              </c:numCache>
            </c:numRef>
          </c:val>
          <c:smooth val="0"/>
        </c:ser>
        <c:marker val="1"/>
        <c:axId val="10330097"/>
        <c:axId val="25862010"/>
      </c:line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workbookViewId="0" topLeftCell="A1">
      <selection activeCell="A1" sqref="A1:N72"/>
    </sheetView>
  </sheetViews>
  <sheetFormatPr defaultColWidth="11.421875" defaultRowHeight="12.75"/>
  <cols>
    <col min="1" max="1" width="13.8515625" style="0" customWidth="1"/>
    <col min="2" max="11" width="16.140625" style="0" customWidth="1"/>
    <col min="12" max="12" width="17.8515625" style="0" customWidth="1"/>
    <col min="13" max="14" width="16.140625" style="0" customWidth="1"/>
  </cols>
  <sheetData>
    <row r="1" spans="1:14" ht="77.25" thickBot="1">
      <c r="A1" s="4" t="s">
        <v>11</v>
      </c>
      <c r="B1" s="3" t="s">
        <v>0</v>
      </c>
      <c r="C1" s="3" t="s">
        <v>1</v>
      </c>
      <c r="D1" s="11" t="s">
        <v>2</v>
      </c>
      <c r="E1" s="3" t="s">
        <v>14</v>
      </c>
      <c r="F1" s="3" t="s">
        <v>6</v>
      </c>
      <c r="G1" s="3" t="s">
        <v>5</v>
      </c>
      <c r="H1" s="6" t="s">
        <v>7</v>
      </c>
      <c r="I1" s="6" t="s">
        <v>3</v>
      </c>
      <c r="J1" s="3" t="s">
        <v>9</v>
      </c>
      <c r="K1" s="8" t="s">
        <v>4</v>
      </c>
      <c r="L1" s="8" t="s">
        <v>10</v>
      </c>
      <c r="M1" s="3" t="s">
        <v>15</v>
      </c>
      <c r="N1" s="3" t="s">
        <v>16</v>
      </c>
    </row>
    <row r="2" spans="1:14" ht="12.75">
      <c r="A2" s="5">
        <v>0</v>
      </c>
      <c r="B2" s="1"/>
      <c r="C2" s="1"/>
      <c r="D2" s="12"/>
      <c r="E2" s="1"/>
      <c r="F2" s="1"/>
      <c r="G2" s="1"/>
      <c r="H2" s="7"/>
      <c r="I2" s="7">
        <v>0</v>
      </c>
      <c r="J2" s="1"/>
      <c r="K2" s="9">
        <f aca="true" t="shared" si="0" ref="K2:K8">I2-J2</f>
        <v>0</v>
      </c>
      <c r="L2" s="9"/>
      <c r="M2" s="2">
        <f>K2/5000</f>
        <v>0</v>
      </c>
      <c r="N2" s="2">
        <f>INT(K2/300000)</f>
        <v>0</v>
      </c>
    </row>
    <row r="3" spans="1:14" ht="12.75">
      <c r="A3" s="5">
        <v>1</v>
      </c>
      <c r="B3" s="1">
        <v>48000</v>
      </c>
      <c r="C3" s="1">
        <f>K2*0.04</f>
        <v>0</v>
      </c>
      <c r="D3" s="12">
        <f>B3+C3</f>
        <v>48000</v>
      </c>
      <c r="E3" s="1">
        <f aca="true" t="shared" si="1" ref="E3:E17">D3*0.15</f>
        <v>7200</v>
      </c>
      <c r="F3" s="1">
        <v>12000</v>
      </c>
      <c r="G3" s="1">
        <v>24000</v>
      </c>
      <c r="H3" s="7">
        <f>D3-E3-F3-G3</f>
        <v>4800</v>
      </c>
      <c r="I3" s="7">
        <f aca="true" t="shared" si="2" ref="I3:I17">I2+H3</f>
        <v>4800</v>
      </c>
      <c r="J3" s="1"/>
      <c r="K3" s="9">
        <f t="shared" si="0"/>
        <v>4800</v>
      </c>
      <c r="L3" s="9"/>
      <c r="M3" s="2">
        <f aca="true" t="shared" si="3" ref="M3:M17">K3/5000</f>
        <v>0.96</v>
      </c>
      <c r="N3" s="2">
        <f aca="true" t="shared" si="4" ref="N3:N17">INT(K3/300000)</f>
        <v>0</v>
      </c>
    </row>
    <row r="4" spans="1:14" ht="12.75">
      <c r="A4" s="5">
        <f aca="true" t="shared" si="5" ref="A4:A9">A3+1</f>
        <v>2</v>
      </c>
      <c r="B4" s="1">
        <v>48000</v>
      </c>
      <c r="C4" s="1">
        <f aca="true" t="shared" si="6" ref="C4:C9">K3*0.04</f>
        <v>192</v>
      </c>
      <c r="D4" s="12">
        <f aca="true" t="shared" si="7" ref="D4:D9">B4+C4</f>
        <v>48192</v>
      </c>
      <c r="E4" s="1">
        <f t="shared" si="1"/>
        <v>7228.8</v>
      </c>
      <c r="F4" s="1">
        <v>12000</v>
      </c>
      <c r="G4" s="1">
        <v>24000</v>
      </c>
      <c r="H4" s="7">
        <f aca="true" t="shared" si="8" ref="H4:H17">D4-E4-F4-G4</f>
        <v>4963.199999999997</v>
      </c>
      <c r="I4" s="7">
        <f t="shared" si="2"/>
        <v>9763.199999999997</v>
      </c>
      <c r="J4" s="1"/>
      <c r="K4" s="9">
        <f t="shared" si="0"/>
        <v>9763.199999999997</v>
      </c>
      <c r="L4" s="9"/>
      <c r="M4" s="2">
        <f t="shared" si="3"/>
        <v>1.9526399999999995</v>
      </c>
      <c r="N4" s="2">
        <f t="shared" si="4"/>
        <v>0</v>
      </c>
    </row>
    <row r="5" spans="1:14" ht="12.75">
      <c r="A5" s="5">
        <f t="shared" si="5"/>
        <v>3</v>
      </c>
      <c r="B5" s="1">
        <v>48000</v>
      </c>
      <c r="C5" s="1">
        <f t="shared" si="6"/>
        <v>390.5279999999999</v>
      </c>
      <c r="D5" s="12">
        <f t="shared" si="7"/>
        <v>48390.528</v>
      </c>
      <c r="E5" s="1">
        <f t="shared" si="1"/>
        <v>7258.579199999999</v>
      </c>
      <c r="F5" s="1">
        <v>12000</v>
      </c>
      <c r="G5" s="1">
        <v>24000</v>
      </c>
      <c r="H5" s="7">
        <f t="shared" si="8"/>
        <v>5131.948799999998</v>
      </c>
      <c r="I5" s="7">
        <f t="shared" si="2"/>
        <v>14895.148799999995</v>
      </c>
      <c r="J5" s="1"/>
      <c r="K5" s="9">
        <f t="shared" si="0"/>
        <v>14895.148799999995</v>
      </c>
      <c r="L5" s="9"/>
      <c r="M5" s="2">
        <f t="shared" si="3"/>
        <v>2.979029759999999</v>
      </c>
      <c r="N5" s="2">
        <f t="shared" si="4"/>
        <v>0</v>
      </c>
    </row>
    <row r="6" spans="1:14" ht="12.75">
      <c r="A6" s="5">
        <f t="shared" si="5"/>
        <v>4</v>
      </c>
      <c r="B6" s="1">
        <v>48000</v>
      </c>
      <c r="C6" s="1">
        <f t="shared" si="6"/>
        <v>595.8059519999998</v>
      </c>
      <c r="D6" s="12">
        <f t="shared" si="7"/>
        <v>48595.805952</v>
      </c>
      <c r="E6" s="1">
        <f t="shared" si="1"/>
        <v>7289.370892800001</v>
      </c>
      <c r="F6" s="1">
        <v>12000</v>
      </c>
      <c r="G6" s="1">
        <v>24000</v>
      </c>
      <c r="H6" s="7">
        <f t="shared" si="8"/>
        <v>5306.435059200005</v>
      </c>
      <c r="I6" s="7">
        <f t="shared" si="2"/>
        <v>20201.5838592</v>
      </c>
      <c r="J6" s="1"/>
      <c r="K6" s="9">
        <f t="shared" si="0"/>
        <v>20201.5838592</v>
      </c>
      <c r="L6" s="9"/>
      <c r="M6" s="2">
        <f t="shared" si="3"/>
        <v>4.04031677184</v>
      </c>
      <c r="N6" s="2">
        <f t="shared" si="4"/>
        <v>0</v>
      </c>
    </row>
    <row r="7" spans="1:14" ht="12.75">
      <c r="A7" s="5">
        <f t="shared" si="5"/>
        <v>5</v>
      </c>
      <c r="B7" s="1">
        <v>48000</v>
      </c>
      <c r="C7" s="1">
        <f t="shared" si="6"/>
        <v>808.063354368</v>
      </c>
      <c r="D7" s="12">
        <f t="shared" si="7"/>
        <v>48808.063354368</v>
      </c>
      <c r="E7" s="1">
        <f t="shared" si="1"/>
        <v>7321.2095031552</v>
      </c>
      <c r="F7" s="1">
        <v>12000</v>
      </c>
      <c r="G7" s="1">
        <v>24000</v>
      </c>
      <c r="H7" s="7">
        <f t="shared" si="8"/>
        <v>5486.8538512128</v>
      </c>
      <c r="I7" s="7">
        <f t="shared" si="2"/>
        <v>25688.4377104128</v>
      </c>
      <c r="J7" s="1"/>
      <c r="K7" s="9">
        <f t="shared" si="0"/>
        <v>25688.4377104128</v>
      </c>
      <c r="L7" s="9"/>
      <c r="M7" s="2">
        <f t="shared" si="3"/>
        <v>5.13768754208256</v>
      </c>
      <c r="N7" s="2">
        <f t="shared" si="4"/>
        <v>0</v>
      </c>
    </row>
    <row r="8" spans="1:14" ht="12.75">
      <c r="A8" s="5">
        <f t="shared" si="5"/>
        <v>6</v>
      </c>
      <c r="B8" s="1">
        <v>48000</v>
      </c>
      <c r="C8" s="1">
        <f t="shared" si="6"/>
        <v>1027.537508416512</v>
      </c>
      <c r="D8" s="12">
        <f t="shared" si="7"/>
        <v>49027.53750841651</v>
      </c>
      <c r="E8" s="1">
        <f t="shared" si="1"/>
        <v>7354.130626262477</v>
      </c>
      <c r="F8" s="1">
        <v>12000</v>
      </c>
      <c r="G8" s="1">
        <v>24000</v>
      </c>
      <c r="H8" s="7">
        <f t="shared" si="8"/>
        <v>5673.406882154035</v>
      </c>
      <c r="I8" s="7">
        <f t="shared" si="2"/>
        <v>31361.844592566835</v>
      </c>
      <c r="J8" s="1"/>
      <c r="K8" s="9">
        <f t="shared" si="0"/>
        <v>31361.844592566835</v>
      </c>
      <c r="L8" s="9"/>
      <c r="M8" s="2">
        <f t="shared" si="3"/>
        <v>6.272368918513367</v>
      </c>
      <c r="N8" s="2">
        <f t="shared" si="4"/>
        <v>0</v>
      </c>
    </row>
    <row r="9" spans="1:14" ht="12.75">
      <c r="A9" s="5">
        <f t="shared" si="5"/>
        <v>7</v>
      </c>
      <c r="B9" s="1">
        <v>48000</v>
      </c>
      <c r="C9" s="1">
        <f t="shared" si="6"/>
        <v>1254.4737837026735</v>
      </c>
      <c r="D9" s="12">
        <f t="shared" si="7"/>
        <v>49254.47378370268</v>
      </c>
      <c r="E9" s="1">
        <f t="shared" si="1"/>
        <v>7388.171067555401</v>
      </c>
      <c r="F9" s="1">
        <v>12000</v>
      </c>
      <c r="G9" s="1">
        <v>24000</v>
      </c>
      <c r="H9" s="7">
        <f t="shared" si="8"/>
        <v>5866.302716147278</v>
      </c>
      <c r="I9" s="7">
        <f t="shared" si="2"/>
        <v>37228.14730871411</v>
      </c>
      <c r="J9" s="1"/>
      <c r="K9" s="9">
        <f aca="true" t="shared" si="9" ref="K9:K17">I9-J9</f>
        <v>37228.14730871411</v>
      </c>
      <c r="L9" s="9"/>
      <c r="M9" s="2">
        <f t="shared" si="3"/>
        <v>7.445629461742823</v>
      </c>
      <c r="N9" s="2">
        <f t="shared" si="4"/>
        <v>0</v>
      </c>
    </row>
    <row r="10" spans="1:14" ht="12.75">
      <c r="A10" s="5">
        <f aca="true" t="shared" si="10" ref="A10:A17">A9+1</f>
        <v>8</v>
      </c>
      <c r="B10" s="1">
        <v>48000</v>
      </c>
      <c r="C10" s="1">
        <f aca="true" t="shared" si="11" ref="C10:C17">K9*0.04</f>
        <v>1489.1258923485645</v>
      </c>
      <c r="D10" s="12">
        <f aca="true" t="shared" si="12" ref="D10:D17">B10+C10</f>
        <v>49489.125892348566</v>
      </c>
      <c r="E10" s="1">
        <f t="shared" si="1"/>
        <v>7423.368883852285</v>
      </c>
      <c r="F10" s="1">
        <v>12000</v>
      </c>
      <c r="G10" s="1">
        <v>24000</v>
      </c>
      <c r="H10" s="7">
        <f t="shared" si="8"/>
        <v>6065.757008496279</v>
      </c>
      <c r="I10" s="7">
        <f t="shared" si="2"/>
        <v>43293.90431721039</v>
      </c>
      <c r="J10" s="1"/>
      <c r="K10" s="9">
        <f t="shared" si="9"/>
        <v>43293.90431721039</v>
      </c>
      <c r="L10" s="9"/>
      <c r="M10" s="2">
        <f t="shared" si="3"/>
        <v>8.658780863442079</v>
      </c>
      <c r="N10" s="2">
        <f t="shared" si="4"/>
        <v>0</v>
      </c>
    </row>
    <row r="11" spans="1:14" ht="12.75">
      <c r="A11" s="5">
        <f t="shared" si="10"/>
        <v>9</v>
      </c>
      <c r="B11" s="1">
        <v>48000</v>
      </c>
      <c r="C11" s="1">
        <f t="shared" si="11"/>
        <v>1731.7561726884157</v>
      </c>
      <c r="D11" s="12">
        <f t="shared" si="12"/>
        <v>49731.756172688416</v>
      </c>
      <c r="E11" s="1">
        <f t="shared" si="1"/>
        <v>7459.763425903262</v>
      </c>
      <c r="F11" s="1">
        <v>12000</v>
      </c>
      <c r="G11" s="1">
        <v>24000</v>
      </c>
      <c r="H11" s="7">
        <f t="shared" si="8"/>
        <v>6271.992746785152</v>
      </c>
      <c r="I11" s="7">
        <f t="shared" si="2"/>
        <v>49565.897063995544</v>
      </c>
      <c r="J11" s="1"/>
      <c r="K11" s="9">
        <f t="shared" si="9"/>
        <v>49565.897063995544</v>
      </c>
      <c r="L11" s="9"/>
      <c r="M11" s="2">
        <f t="shared" si="3"/>
        <v>9.913179412799108</v>
      </c>
      <c r="N11" s="2">
        <f t="shared" si="4"/>
        <v>0</v>
      </c>
    </row>
    <row r="12" spans="1:14" ht="12.75">
      <c r="A12" s="5">
        <f t="shared" si="10"/>
        <v>10</v>
      </c>
      <c r="B12" s="1">
        <v>48000</v>
      </c>
      <c r="C12" s="1">
        <f t="shared" si="11"/>
        <v>1982.6358825598218</v>
      </c>
      <c r="D12" s="12">
        <f t="shared" si="12"/>
        <v>49982.63588255982</v>
      </c>
      <c r="E12" s="1">
        <f t="shared" si="1"/>
        <v>7497.395382383973</v>
      </c>
      <c r="F12" s="1">
        <v>12000</v>
      </c>
      <c r="G12" s="1">
        <v>24000</v>
      </c>
      <c r="H12" s="7">
        <f t="shared" si="8"/>
        <v>6485.240500175845</v>
      </c>
      <c r="I12" s="7">
        <f t="shared" si="2"/>
        <v>56051.13756417139</v>
      </c>
      <c r="J12" s="1"/>
      <c r="K12" s="9">
        <f t="shared" si="9"/>
        <v>56051.13756417139</v>
      </c>
      <c r="L12" s="9"/>
      <c r="M12" s="2">
        <f t="shared" si="3"/>
        <v>11.210227512834278</v>
      </c>
      <c r="N12" s="2">
        <f t="shared" si="4"/>
        <v>0</v>
      </c>
    </row>
    <row r="13" spans="1:14" ht="12.75">
      <c r="A13" s="5">
        <f t="shared" si="10"/>
        <v>11</v>
      </c>
      <c r="B13" s="1">
        <v>48000</v>
      </c>
      <c r="C13" s="1">
        <f t="shared" si="11"/>
        <v>2242.0455025668557</v>
      </c>
      <c r="D13" s="12">
        <f t="shared" si="12"/>
        <v>50242.045502566856</v>
      </c>
      <c r="E13" s="1">
        <f t="shared" si="1"/>
        <v>7536.306825385028</v>
      </c>
      <c r="F13" s="1">
        <v>12000</v>
      </c>
      <c r="G13" s="1">
        <v>24000</v>
      </c>
      <c r="H13" s="7">
        <f t="shared" si="8"/>
        <v>6705.738677181827</v>
      </c>
      <c r="I13" s="7">
        <f t="shared" si="2"/>
        <v>62756.87624135322</v>
      </c>
      <c r="J13" s="1"/>
      <c r="K13" s="9">
        <f t="shared" si="9"/>
        <v>62756.87624135322</v>
      </c>
      <c r="L13" s="9"/>
      <c r="M13" s="2">
        <f t="shared" si="3"/>
        <v>12.551375248270643</v>
      </c>
      <c r="N13" s="2">
        <f t="shared" si="4"/>
        <v>0</v>
      </c>
    </row>
    <row r="14" spans="1:14" ht="12.75">
      <c r="A14" s="5">
        <f t="shared" si="10"/>
        <v>12</v>
      </c>
      <c r="B14" s="1">
        <v>48000</v>
      </c>
      <c r="C14" s="1">
        <f t="shared" si="11"/>
        <v>2510.275049654129</v>
      </c>
      <c r="D14" s="12">
        <f t="shared" si="12"/>
        <v>50510.27504965413</v>
      </c>
      <c r="E14" s="1">
        <f t="shared" si="1"/>
        <v>7576.541257448119</v>
      </c>
      <c r="F14" s="1">
        <v>12000</v>
      </c>
      <c r="G14" s="1">
        <v>24000</v>
      </c>
      <c r="H14" s="7">
        <f t="shared" si="8"/>
        <v>6933.733792206011</v>
      </c>
      <c r="I14" s="7">
        <f t="shared" si="2"/>
        <v>69690.61003355923</v>
      </c>
      <c r="J14" s="1"/>
      <c r="K14" s="9">
        <f t="shared" si="9"/>
        <v>69690.61003355923</v>
      </c>
      <c r="L14" s="9"/>
      <c r="M14" s="2">
        <f t="shared" si="3"/>
        <v>13.938122006711847</v>
      </c>
      <c r="N14" s="2">
        <f t="shared" si="4"/>
        <v>0</v>
      </c>
    </row>
    <row r="15" spans="1:14" ht="12.75">
      <c r="A15" s="5">
        <f t="shared" si="10"/>
        <v>13</v>
      </c>
      <c r="B15" s="1">
        <v>48000</v>
      </c>
      <c r="C15" s="1">
        <f t="shared" si="11"/>
        <v>2787.6244013423693</v>
      </c>
      <c r="D15" s="12">
        <f t="shared" si="12"/>
        <v>50787.62440134237</v>
      </c>
      <c r="E15" s="1">
        <f t="shared" si="1"/>
        <v>7618.1436602013555</v>
      </c>
      <c r="F15" s="1">
        <v>12000</v>
      </c>
      <c r="G15" s="1">
        <v>24000</v>
      </c>
      <c r="H15" s="7">
        <f t="shared" si="8"/>
        <v>7169.480741141015</v>
      </c>
      <c r="I15" s="7">
        <f t="shared" si="2"/>
        <v>76860.09077470025</v>
      </c>
      <c r="J15" s="1"/>
      <c r="K15" s="9">
        <f t="shared" si="9"/>
        <v>76860.09077470025</v>
      </c>
      <c r="L15" s="9"/>
      <c r="M15" s="2">
        <f t="shared" si="3"/>
        <v>15.37201815494005</v>
      </c>
      <c r="N15" s="2">
        <f t="shared" si="4"/>
        <v>0</v>
      </c>
    </row>
    <row r="16" spans="1:14" ht="12.75">
      <c r="A16" s="5">
        <f t="shared" si="10"/>
        <v>14</v>
      </c>
      <c r="B16" s="1">
        <v>48000</v>
      </c>
      <c r="C16" s="1">
        <f t="shared" si="11"/>
        <v>3074.4036309880103</v>
      </c>
      <c r="D16" s="12">
        <f t="shared" si="12"/>
        <v>51074.40363098801</v>
      </c>
      <c r="E16" s="1">
        <f t="shared" si="1"/>
        <v>7661.160544648201</v>
      </c>
      <c r="F16" s="1">
        <v>12000</v>
      </c>
      <c r="G16" s="1">
        <v>24000</v>
      </c>
      <c r="H16" s="7">
        <f t="shared" si="8"/>
        <v>7413.243086339811</v>
      </c>
      <c r="I16" s="7">
        <f t="shared" si="2"/>
        <v>84273.33386104007</v>
      </c>
      <c r="J16" s="1"/>
      <c r="K16" s="9">
        <f t="shared" si="9"/>
        <v>84273.33386104007</v>
      </c>
      <c r="L16" s="9"/>
      <c r="M16" s="2">
        <f t="shared" si="3"/>
        <v>16.854666772208013</v>
      </c>
      <c r="N16" s="2">
        <f t="shared" si="4"/>
        <v>0</v>
      </c>
    </row>
    <row r="17" spans="1:14" ht="12.75">
      <c r="A17" s="5">
        <f t="shared" si="10"/>
        <v>15</v>
      </c>
      <c r="B17" s="1">
        <v>48000</v>
      </c>
      <c r="C17" s="1">
        <f t="shared" si="11"/>
        <v>3370.9333544416027</v>
      </c>
      <c r="D17" s="12">
        <f t="shared" si="12"/>
        <v>51370.9333544416</v>
      </c>
      <c r="E17" s="1">
        <f t="shared" si="1"/>
        <v>7705.64000316624</v>
      </c>
      <c r="F17" s="1">
        <v>12000</v>
      </c>
      <c r="G17" s="1">
        <v>24000</v>
      </c>
      <c r="H17" s="7">
        <f t="shared" si="8"/>
        <v>7665.293351275359</v>
      </c>
      <c r="I17" s="7">
        <f t="shared" si="2"/>
        <v>91938.62721231542</v>
      </c>
      <c r="J17" s="1"/>
      <c r="K17" s="9">
        <f t="shared" si="9"/>
        <v>91938.62721231542</v>
      </c>
      <c r="L17" s="9">
        <f>K17-K2</f>
        <v>91938.62721231542</v>
      </c>
      <c r="M17" s="2">
        <f t="shared" si="3"/>
        <v>18.387725442463083</v>
      </c>
      <c r="N17" s="2">
        <f t="shared" si="4"/>
        <v>0</v>
      </c>
    </row>
    <row r="18" spans="1:12" ht="12.75">
      <c r="A18" s="5"/>
      <c r="D18" s="13"/>
      <c r="H18" s="5"/>
      <c r="I18" s="5"/>
      <c r="K18" s="10"/>
      <c r="L18" s="10"/>
    </row>
    <row r="19" spans="1:14" ht="77.25" thickBot="1">
      <c r="A19" s="4" t="s">
        <v>11</v>
      </c>
      <c r="B19" s="3" t="s">
        <v>0</v>
      </c>
      <c r="C19" s="3" t="s">
        <v>1</v>
      </c>
      <c r="D19" s="11" t="s">
        <v>2</v>
      </c>
      <c r="E19" s="3" t="s">
        <v>13</v>
      </c>
      <c r="F19" s="3" t="s">
        <v>6</v>
      </c>
      <c r="G19" s="3" t="s">
        <v>8</v>
      </c>
      <c r="H19" s="6" t="s">
        <v>7</v>
      </c>
      <c r="I19" s="6" t="s">
        <v>3</v>
      </c>
      <c r="J19" s="3" t="s">
        <v>9</v>
      </c>
      <c r="K19" s="8" t="s">
        <v>4</v>
      </c>
      <c r="L19" s="8" t="s">
        <v>10</v>
      </c>
      <c r="M19" s="3" t="s">
        <v>15</v>
      </c>
      <c r="N19" s="3" t="s">
        <v>16</v>
      </c>
    </row>
    <row r="20" spans="1:14" ht="12.75">
      <c r="A20" s="5">
        <v>0</v>
      </c>
      <c r="B20" s="1"/>
      <c r="C20" s="1"/>
      <c r="D20" s="12"/>
      <c r="E20" s="1"/>
      <c r="F20" s="1"/>
      <c r="G20" s="1"/>
      <c r="H20" s="7"/>
      <c r="I20" s="7">
        <v>0</v>
      </c>
      <c r="J20" s="1"/>
      <c r="K20" s="9">
        <f>I20-J20</f>
        <v>0</v>
      </c>
      <c r="L20" s="9"/>
      <c r="M20" s="2">
        <f>K20/5000</f>
        <v>0</v>
      </c>
      <c r="N20" s="2">
        <f>INT(K20/300000)</f>
        <v>0</v>
      </c>
    </row>
    <row r="21" spans="1:14" ht="12.75">
      <c r="A21" s="5">
        <v>1</v>
      </c>
      <c r="B21" s="1">
        <v>120000</v>
      </c>
      <c r="C21" s="1">
        <f>K20*0.04</f>
        <v>0</v>
      </c>
      <c r="D21" s="12">
        <f>B21+C21</f>
        <v>120000</v>
      </c>
      <c r="E21" s="1">
        <f aca="true" t="shared" si="13" ref="E21:E35">D21*0.3</f>
        <v>36000</v>
      </c>
      <c r="F21" s="1">
        <v>24000</v>
      </c>
      <c r="G21" s="1">
        <v>48000</v>
      </c>
      <c r="H21" s="7">
        <f>D21-E21-F21-G21</f>
        <v>12000</v>
      </c>
      <c r="I21" s="7">
        <f aca="true" t="shared" si="14" ref="I21:I35">I20+H21</f>
        <v>12000</v>
      </c>
      <c r="J21" s="1"/>
      <c r="K21" s="9">
        <f>I21-J21</f>
        <v>12000</v>
      </c>
      <c r="L21" s="9"/>
      <c r="M21" s="2">
        <f aca="true" t="shared" si="15" ref="M21:M35">K21/5000</f>
        <v>2.4</v>
      </c>
      <c r="N21" s="2">
        <f aca="true" t="shared" si="16" ref="N21:N35">INT(K21/300000)</f>
        <v>0</v>
      </c>
    </row>
    <row r="22" spans="1:14" ht="12.75">
      <c r="A22" s="5">
        <f>A21+1</f>
        <v>2</v>
      </c>
      <c r="B22" s="1">
        <v>120000</v>
      </c>
      <c r="C22" s="1">
        <f aca="true" t="shared" si="17" ref="C22:C35">K21*0.04</f>
        <v>480</v>
      </c>
      <c r="D22" s="12">
        <f aca="true" t="shared" si="18" ref="D22:D35">B22+C22</f>
        <v>120480</v>
      </c>
      <c r="E22" s="1">
        <f t="shared" si="13"/>
        <v>36144</v>
      </c>
      <c r="F22" s="1">
        <v>24000</v>
      </c>
      <c r="G22" s="1">
        <v>48000</v>
      </c>
      <c r="H22" s="7">
        <f aca="true" t="shared" si="19" ref="H22:H35">D22-E22-F22-G22</f>
        <v>12336</v>
      </c>
      <c r="I22" s="7">
        <f t="shared" si="14"/>
        <v>24336</v>
      </c>
      <c r="J22" s="1"/>
      <c r="K22" s="9">
        <f aca="true" t="shared" si="20" ref="K22:K35">I22-J22</f>
        <v>24336</v>
      </c>
      <c r="L22" s="9"/>
      <c r="M22" s="2">
        <f t="shared" si="15"/>
        <v>4.8672</v>
      </c>
      <c r="N22" s="2">
        <f t="shared" si="16"/>
        <v>0</v>
      </c>
    </row>
    <row r="23" spans="1:14" ht="12.75">
      <c r="A23" s="5">
        <f aca="true" t="shared" si="21" ref="A23:A35">A22+1</f>
        <v>3</v>
      </c>
      <c r="B23" s="1">
        <v>120000</v>
      </c>
      <c r="C23" s="1">
        <f t="shared" si="17"/>
        <v>973.44</v>
      </c>
      <c r="D23" s="12">
        <f t="shared" si="18"/>
        <v>120973.44</v>
      </c>
      <c r="E23" s="1">
        <f t="shared" si="13"/>
        <v>36292.032</v>
      </c>
      <c r="F23" s="1">
        <v>24000</v>
      </c>
      <c r="G23" s="1">
        <v>48000</v>
      </c>
      <c r="H23" s="7">
        <f t="shared" si="19"/>
        <v>12681.407999999996</v>
      </c>
      <c r="I23" s="7">
        <f t="shared" si="14"/>
        <v>37017.407999999996</v>
      </c>
      <c r="J23" s="1"/>
      <c r="K23" s="9">
        <f t="shared" si="20"/>
        <v>37017.407999999996</v>
      </c>
      <c r="L23" s="9"/>
      <c r="M23" s="2">
        <f t="shared" si="15"/>
        <v>7.403481599999999</v>
      </c>
      <c r="N23" s="2">
        <f t="shared" si="16"/>
        <v>0</v>
      </c>
    </row>
    <row r="24" spans="1:14" ht="12.75">
      <c r="A24" s="5">
        <f t="shared" si="21"/>
        <v>4</v>
      </c>
      <c r="B24" s="1">
        <v>120000</v>
      </c>
      <c r="C24" s="1">
        <f t="shared" si="17"/>
        <v>1480.6963199999998</v>
      </c>
      <c r="D24" s="12">
        <f t="shared" si="18"/>
        <v>121480.69632</v>
      </c>
      <c r="E24" s="1">
        <f t="shared" si="13"/>
        <v>36444.208896</v>
      </c>
      <c r="F24" s="1">
        <v>24000</v>
      </c>
      <c r="G24" s="1">
        <v>48000</v>
      </c>
      <c r="H24" s="7">
        <f t="shared" si="19"/>
        <v>13036.487424000006</v>
      </c>
      <c r="I24" s="7">
        <f t="shared" si="14"/>
        <v>50053.895424</v>
      </c>
      <c r="J24" s="1"/>
      <c r="K24" s="9">
        <f t="shared" si="20"/>
        <v>50053.895424</v>
      </c>
      <c r="L24" s="9"/>
      <c r="M24" s="2">
        <f t="shared" si="15"/>
        <v>10.010779084800001</v>
      </c>
      <c r="N24" s="2">
        <f t="shared" si="16"/>
        <v>0</v>
      </c>
    </row>
    <row r="25" spans="1:14" ht="12.75">
      <c r="A25" s="5">
        <f t="shared" si="21"/>
        <v>5</v>
      </c>
      <c r="B25" s="1">
        <v>120000</v>
      </c>
      <c r="C25" s="1">
        <f t="shared" si="17"/>
        <v>2002.15581696</v>
      </c>
      <c r="D25" s="12">
        <f t="shared" si="18"/>
        <v>122002.15581696</v>
      </c>
      <c r="E25" s="1">
        <f t="shared" si="13"/>
        <v>36600.646745088</v>
      </c>
      <c r="F25" s="1">
        <v>24000</v>
      </c>
      <c r="G25" s="1">
        <v>48000</v>
      </c>
      <c r="H25" s="7">
        <f t="shared" si="19"/>
        <v>13401.509071872002</v>
      </c>
      <c r="I25" s="7">
        <f t="shared" si="14"/>
        <v>63455.404495872004</v>
      </c>
      <c r="J25" s="1"/>
      <c r="K25" s="9">
        <f t="shared" si="20"/>
        <v>63455.404495872004</v>
      </c>
      <c r="L25" s="9"/>
      <c r="M25" s="2">
        <f t="shared" si="15"/>
        <v>12.6910808991744</v>
      </c>
      <c r="N25" s="2">
        <f t="shared" si="16"/>
        <v>0</v>
      </c>
    </row>
    <row r="26" spans="1:14" ht="12.75">
      <c r="A26" s="5">
        <f t="shared" si="21"/>
        <v>6</v>
      </c>
      <c r="B26" s="1">
        <v>120000</v>
      </c>
      <c r="C26" s="1">
        <f t="shared" si="17"/>
        <v>2538.21617983488</v>
      </c>
      <c r="D26" s="12">
        <f t="shared" si="18"/>
        <v>122538.21617983488</v>
      </c>
      <c r="E26" s="1">
        <f t="shared" si="13"/>
        <v>36761.46485395046</v>
      </c>
      <c r="F26" s="1">
        <v>24000</v>
      </c>
      <c r="G26" s="1">
        <v>48000</v>
      </c>
      <c r="H26" s="7">
        <f t="shared" si="19"/>
        <v>13776.751325884426</v>
      </c>
      <c r="I26" s="7">
        <f t="shared" si="14"/>
        <v>77232.15582175643</v>
      </c>
      <c r="J26" s="1"/>
      <c r="K26" s="9">
        <f t="shared" si="20"/>
        <v>77232.15582175643</v>
      </c>
      <c r="L26" s="9"/>
      <c r="M26" s="2">
        <f t="shared" si="15"/>
        <v>15.446431164351287</v>
      </c>
      <c r="N26" s="2">
        <f t="shared" si="16"/>
        <v>0</v>
      </c>
    </row>
    <row r="27" spans="1:14" ht="12.75">
      <c r="A27" s="5">
        <f t="shared" si="21"/>
        <v>7</v>
      </c>
      <c r="B27" s="1">
        <v>120000</v>
      </c>
      <c r="C27" s="1">
        <f t="shared" si="17"/>
        <v>3089.286232870257</v>
      </c>
      <c r="D27" s="12">
        <f t="shared" si="18"/>
        <v>123089.28623287026</v>
      </c>
      <c r="E27" s="1">
        <f t="shared" si="13"/>
        <v>36926.78586986108</v>
      </c>
      <c r="F27" s="1">
        <v>24000</v>
      </c>
      <c r="G27" s="1">
        <v>48000</v>
      </c>
      <c r="H27" s="7">
        <f t="shared" si="19"/>
        <v>14162.500363009181</v>
      </c>
      <c r="I27" s="7">
        <f t="shared" si="14"/>
        <v>91394.65618476561</v>
      </c>
      <c r="J27" s="1"/>
      <c r="K27" s="9">
        <f t="shared" si="20"/>
        <v>91394.65618476561</v>
      </c>
      <c r="L27" s="9"/>
      <c r="M27" s="2">
        <f t="shared" si="15"/>
        <v>18.278931236953124</v>
      </c>
      <c r="N27" s="2">
        <f t="shared" si="16"/>
        <v>0</v>
      </c>
    </row>
    <row r="28" spans="1:14" ht="12.75">
      <c r="A28" s="5">
        <f t="shared" si="21"/>
        <v>8</v>
      </c>
      <c r="B28" s="1">
        <v>120000</v>
      </c>
      <c r="C28" s="1">
        <f t="shared" si="17"/>
        <v>3655.7862473906243</v>
      </c>
      <c r="D28" s="12">
        <f t="shared" si="18"/>
        <v>123655.78624739063</v>
      </c>
      <c r="E28" s="1">
        <f t="shared" si="13"/>
        <v>37096.735874217185</v>
      </c>
      <c r="F28" s="1">
        <v>24000</v>
      </c>
      <c r="G28" s="1">
        <v>48000</v>
      </c>
      <c r="H28" s="7">
        <f t="shared" si="19"/>
        <v>14559.050373173435</v>
      </c>
      <c r="I28" s="7">
        <f t="shared" si="14"/>
        <v>105953.70655793905</v>
      </c>
      <c r="J28" s="1"/>
      <c r="K28" s="9">
        <f t="shared" si="20"/>
        <v>105953.70655793905</v>
      </c>
      <c r="L28" s="9"/>
      <c r="M28" s="2">
        <f t="shared" si="15"/>
        <v>21.19074131158781</v>
      </c>
      <c r="N28" s="2">
        <f t="shared" si="16"/>
        <v>0</v>
      </c>
    </row>
    <row r="29" spans="1:14" ht="12.75">
      <c r="A29" s="5">
        <f t="shared" si="21"/>
        <v>9</v>
      </c>
      <c r="B29" s="1">
        <v>120000</v>
      </c>
      <c r="C29" s="1">
        <f t="shared" si="17"/>
        <v>4238.148262317562</v>
      </c>
      <c r="D29" s="12">
        <f t="shared" si="18"/>
        <v>124238.14826231755</v>
      </c>
      <c r="E29" s="1">
        <f t="shared" si="13"/>
        <v>37271.444478695266</v>
      </c>
      <c r="F29" s="1">
        <v>24000</v>
      </c>
      <c r="G29" s="1">
        <v>48000</v>
      </c>
      <c r="H29" s="7">
        <f t="shared" si="19"/>
        <v>14966.703783622288</v>
      </c>
      <c r="I29" s="7">
        <f t="shared" si="14"/>
        <v>120920.41034156134</v>
      </c>
      <c r="J29" s="1"/>
      <c r="K29" s="9">
        <f t="shared" si="20"/>
        <v>120920.41034156134</v>
      </c>
      <c r="L29" s="9"/>
      <c r="M29" s="2">
        <f t="shared" si="15"/>
        <v>24.184082068312268</v>
      </c>
      <c r="N29" s="2">
        <f t="shared" si="16"/>
        <v>0</v>
      </c>
    </row>
    <row r="30" spans="1:14" ht="12.75">
      <c r="A30" s="5">
        <f t="shared" si="21"/>
        <v>10</v>
      </c>
      <c r="B30" s="1">
        <v>120000</v>
      </c>
      <c r="C30" s="1">
        <f t="shared" si="17"/>
        <v>4836.816413662454</v>
      </c>
      <c r="D30" s="12">
        <f t="shared" si="18"/>
        <v>124836.81641366245</v>
      </c>
      <c r="E30" s="1">
        <f t="shared" si="13"/>
        <v>37451.04492409874</v>
      </c>
      <c r="F30" s="1">
        <v>24000</v>
      </c>
      <c r="G30" s="1">
        <v>48000</v>
      </c>
      <c r="H30" s="7">
        <f t="shared" si="19"/>
        <v>15385.771489563718</v>
      </c>
      <c r="I30" s="7">
        <f t="shared" si="14"/>
        <v>136306.18183112505</v>
      </c>
      <c r="J30" s="1"/>
      <c r="K30" s="9">
        <f t="shared" si="20"/>
        <v>136306.18183112505</v>
      </c>
      <c r="L30" s="9"/>
      <c r="M30" s="2">
        <f t="shared" si="15"/>
        <v>27.26123636622501</v>
      </c>
      <c r="N30" s="2">
        <f t="shared" si="16"/>
        <v>0</v>
      </c>
    </row>
    <row r="31" spans="1:14" ht="12.75">
      <c r="A31" s="5">
        <f t="shared" si="21"/>
        <v>11</v>
      </c>
      <c r="B31" s="1">
        <v>120000</v>
      </c>
      <c r="C31" s="1">
        <f t="shared" si="17"/>
        <v>5452.247273245002</v>
      </c>
      <c r="D31" s="12">
        <f t="shared" si="18"/>
        <v>125452.247273245</v>
      </c>
      <c r="E31" s="1">
        <f t="shared" si="13"/>
        <v>37635.674181973496</v>
      </c>
      <c r="F31" s="1">
        <v>24000</v>
      </c>
      <c r="G31" s="1">
        <v>48000</v>
      </c>
      <c r="H31" s="7">
        <f t="shared" si="19"/>
        <v>15816.573091271508</v>
      </c>
      <c r="I31" s="7">
        <f t="shared" si="14"/>
        <v>152122.75492239656</v>
      </c>
      <c r="J31" s="1"/>
      <c r="K31" s="9">
        <f t="shared" si="20"/>
        <v>152122.75492239656</v>
      </c>
      <c r="L31" s="9"/>
      <c r="M31" s="2">
        <f t="shared" si="15"/>
        <v>30.424550984479314</v>
      </c>
      <c r="N31" s="2">
        <f t="shared" si="16"/>
        <v>0</v>
      </c>
    </row>
    <row r="32" spans="1:14" ht="12.75">
      <c r="A32" s="5">
        <f t="shared" si="21"/>
        <v>12</v>
      </c>
      <c r="B32" s="1">
        <v>120000</v>
      </c>
      <c r="C32" s="1">
        <f t="shared" si="17"/>
        <v>6084.910196895863</v>
      </c>
      <c r="D32" s="12">
        <f t="shared" si="18"/>
        <v>126084.91019689586</v>
      </c>
      <c r="E32" s="1">
        <f t="shared" si="13"/>
        <v>37825.473059068754</v>
      </c>
      <c r="F32" s="1">
        <v>24000</v>
      </c>
      <c r="G32" s="1">
        <v>48000</v>
      </c>
      <c r="H32" s="7">
        <f t="shared" si="19"/>
        <v>16259.437137827103</v>
      </c>
      <c r="I32" s="7">
        <f t="shared" si="14"/>
        <v>168382.19206022366</v>
      </c>
      <c r="J32" s="1"/>
      <c r="K32" s="9">
        <f t="shared" si="20"/>
        <v>168382.19206022366</v>
      </c>
      <c r="L32" s="9"/>
      <c r="M32" s="2">
        <f t="shared" si="15"/>
        <v>33.67643841204473</v>
      </c>
      <c r="N32" s="2">
        <f t="shared" si="16"/>
        <v>0</v>
      </c>
    </row>
    <row r="33" spans="1:14" ht="12.75">
      <c r="A33" s="5">
        <f t="shared" si="21"/>
        <v>13</v>
      </c>
      <c r="B33" s="1">
        <v>120000</v>
      </c>
      <c r="C33" s="1">
        <f t="shared" si="17"/>
        <v>6735.287682408947</v>
      </c>
      <c r="D33" s="12">
        <f t="shared" si="18"/>
        <v>126735.28768240895</v>
      </c>
      <c r="E33" s="1">
        <f t="shared" si="13"/>
        <v>38020.58630472268</v>
      </c>
      <c r="F33" s="1">
        <v>24000</v>
      </c>
      <c r="G33" s="1">
        <v>48000</v>
      </c>
      <c r="H33" s="7">
        <f t="shared" si="19"/>
        <v>16714.70137768626</v>
      </c>
      <c r="I33" s="7">
        <f t="shared" si="14"/>
        <v>185096.89343790992</v>
      </c>
      <c r="J33" s="1"/>
      <c r="K33" s="9">
        <f t="shared" si="20"/>
        <v>185096.89343790992</v>
      </c>
      <c r="L33" s="9"/>
      <c r="M33" s="2">
        <f t="shared" si="15"/>
        <v>37.019378687581984</v>
      </c>
      <c r="N33" s="2">
        <f t="shared" si="16"/>
        <v>0</v>
      </c>
    </row>
    <row r="34" spans="1:14" ht="12.75">
      <c r="A34" s="5">
        <f t="shared" si="21"/>
        <v>14</v>
      </c>
      <c r="B34" s="1">
        <v>120000</v>
      </c>
      <c r="C34" s="1">
        <f t="shared" si="17"/>
        <v>7403.875737516397</v>
      </c>
      <c r="D34" s="12">
        <f t="shared" si="18"/>
        <v>127403.8757375164</v>
      </c>
      <c r="E34" s="1">
        <f t="shared" si="13"/>
        <v>38221.16272125492</v>
      </c>
      <c r="F34" s="1">
        <v>24000</v>
      </c>
      <c r="G34" s="1">
        <v>48000</v>
      </c>
      <c r="H34" s="7">
        <f t="shared" si="19"/>
        <v>17182.713016261478</v>
      </c>
      <c r="I34" s="7">
        <f t="shared" si="14"/>
        <v>202279.60645417141</v>
      </c>
      <c r="J34" s="1"/>
      <c r="K34" s="9">
        <f t="shared" si="20"/>
        <v>202279.60645417141</v>
      </c>
      <c r="L34" s="9"/>
      <c r="M34" s="2">
        <f t="shared" si="15"/>
        <v>40.45592129083428</v>
      </c>
      <c r="N34" s="2">
        <f t="shared" si="16"/>
        <v>0</v>
      </c>
    </row>
    <row r="35" spans="1:14" ht="12.75">
      <c r="A35" s="5">
        <f t="shared" si="21"/>
        <v>15</v>
      </c>
      <c r="B35" s="1">
        <v>120000</v>
      </c>
      <c r="C35" s="1">
        <f t="shared" si="17"/>
        <v>8091.184258166857</v>
      </c>
      <c r="D35" s="12">
        <f t="shared" si="18"/>
        <v>128091.18425816686</v>
      </c>
      <c r="E35" s="1">
        <f t="shared" si="13"/>
        <v>38427.35527745006</v>
      </c>
      <c r="F35" s="1">
        <v>24000</v>
      </c>
      <c r="G35" s="1">
        <v>48000</v>
      </c>
      <c r="H35" s="7">
        <f t="shared" si="19"/>
        <v>17663.828980716804</v>
      </c>
      <c r="I35" s="7">
        <f t="shared" si="14"/>
        <v>219943.43543488823</v>
      </c>
      <c r="J35" s="1"/>
      <c r="K35" s="9">
        <f t="shared" si="20"/>
        <v>219943.43543488823</v>
      </c>
      <c r="L35" s="9">
        <f>K35-K20</f>
        <v>219943.43543488823</v>
      </c>
      <c r="M35" s="2">
        <f t="shared" si="15"/>
        <v>43.98868708697765</v>
      </c>
      <c r="N35" s="2">
        <f t="shared" si="16"/>
        <v>0</v>
      </c>
    </row>
    <row r="36" spans="1:12" ht="12.75">
      <c r="A36" s="5"/>
      <c r="D36" s="13"/>
      <c r="H36" s="5"/>
      <c r="I36" s="5"/>
      <c r="K36" s="10"/>
      <c r="L36" s="10"/>
    </row>
    <row r="37" spans="1:14" ht="77.25" thickBot="1">
      <c r="A37" s="4" t="s">
        <v>11</v>
      </c>
      <c r="B37" s="3" t="s">
        <v>0</v>
      </c>
      <c r="C37" s="3" t="s">
        <v>1</v>
      </c>
      <c r="D37" s="11" t="s">
        <v>2</v>
      </c>
      <c r="E37" s="3" t="s">
        <v>12</v>
      </c>
      <c r="F37" s="3" t="s">
        <v>6</v>
      </c>
      <c r="G37" s="3" t="s">
        <v>8</v>
      </c>
      <c r="H37" s="6" t="s">
        <v>7</v>
      </c>
      <c r="I37" s="6" t="s">
        <v>3</v>
      </c>
      <c r="J37" s="3" t="s">
        <v>9</v>
      </c>
      <c r="K37" s="8" t="s">
        <v>4</v>
      </c>
      <c r="L37" s="8" t="s">
        <v>10</v>
      </c>
      <c r="M37" s="3" t="s">
        <v>15</v>
      </c>
      <c r="N37" s="3" t="s">
        <v>16</v>
      </c>
    </row>
    <row r="38" spans="1:14" ht="12.75">
      <c r="A38" s="5">
        <v>0</v>
      </c>
      <c r="B38" s="1"/>
      <c r="C38" s="1"/>
      <c r="D38" s="12"/>
      <c r="E38" s="1"/>
      <c r="F38" s="1"/>
      <c r="G38" s="1"/>
      <c r="H38" s="7"/>
      <c r="I38" s="7">
        <v>10000000</v>
      </c>
      <c r="J38" s="1">
        <v>2000000</v>
      </c>
      <c r="K38" s="9">
        <f>I38-J38</f>
        <v>8000000</v>
      </c>
      <c r="L38" s="9"/>
      <c r="M38" s="2">
        <f>K38/5000</f>
        <v>1600</v>
      </c>
      <c r="N38" s="2">
        <f>INT(K38/300000)</f>
        <v>26</v>
      </c>
    </row>
    <row r="39" spans="1:14" ht="12.75">
      <c r="A39" s="5">
        <v>1</v>
      </c>
      <c r="B39" s="1">
        <v>120000</v>
      </c>
      <c r="C39" s="1">
        <f>K38*0.04</f>
        <v>320000</v>
      </c>
      <c r="D39" s="12">
        <f>B39+C39</f>
        <v>440000</v>
      </c>
      <c r="E39" s="1">
        <f>D39*0.45</f>
        <v>198000</v>
      </c>
      <c r="F39" s="1">
        <v>0</v>
      </c>
      <c r="G39" s="1">
        <v>96000</v>
      </c>
      <c r="H39" s="7">
        <f aca="true" t="shared" si="22" ref="H39:H53">D39-E39-F39-G39</f>
        <v>146000</v>
      </c>
      <c r="I39" s="7">
        <f aca="true" t="shared" si="23" ref="I39:I53">I38+H39</f>
        <v>10146000</v>
      </c>
      <c r="J39" s="1">
        <v>2000000</v>
      </c>
      <c r="K39" s="9">
        <f>I39-J39</f>
        <v>8146000</v>
      </c>
      <c r="L39" s="9"/>
      <c r="M39" s="2">
        <f aca="true" t="shared" si="24" ref="M39:M53">K39/5000</f>
        <v>1629.2</v>
      </c>
      <c r="N39" s="2">
        <f aca="true" t="shared" si="25" ref="N39:N53">INT(K39/300000)</f>
        <v>27</v>
      </c>
    </row>
    <row r="40" spans="1:14" ht="12.75">
      <c r="A40" s="5">
        <f>A39+1</f>
        <v>2</v>
      </c>
      <c r="B40" s="1">
        <v>120000</v>
      </c>
      <c r="C40" s="1">
        <f aca="true" t="shared" si="26" ref="C40:C53">K39*0.04</f>
        <v>325840</v>
      </c>
      <c r="D40" s="12">
        <f aca="true" t="shared" si="27" ref="D40:D53">B40+C40</f>
        <v>445840</v>
      </c>
      <c r="E40" s="1">
        <f aca="true" t="shared" si="28" ref="E40:E53">D40*0.45</f>
        <v>200628</v>
      </c>
      <c r="F40" s="1">
        <v>0</v>
      </c>
      <c r="G40" s="1">
        <v>96000</v>
      </c>
      <c r="H40" s="7">
        <f t="shared" si="22"/>
        <v>149212</v>
      </c>
      <c r="I40" s="7">
        <f t="shared" si="23"/>
        <v>10295212</v>
      </c>
      <c r="J40" s="1">
        <v>2000000</v>
      </c>
      <c r="K40" s="9">
        <f aca="true" t="shared" si="29" ref="K40:K53">I40-J40</f>
        <v>8295212</v>
      </c>
      <c r="L40" s="9"/>
      <c r="M40" s="2">
        <f t="shared" si="24"/>
        <v>1659.0424</v>
      </c>
      <c r="N40" s="2">
        <f t="shared" si="25"/>
        <v>27</v>
      </c>
    </row>
    <row r="41" spans="1:14" ht="12.75">
      <c r="A41" s="5">
        <f aca="true" t="shared" si="30" ref="A41:A53">A40+1</f>
        <v>3</v>
      </c>
      <c r="B41" s="1">
        <v>120000</v>
      </c>
      <c r="C41" s="1">
        <f t="shared" si="26"/>
        <v>331808.48</v>
      </c>
      <c r="D41" s="12">
        <f t="shared" si="27"/>
        <v>451808.48</v>
      </c>
      <c r="E41" s="1">
        <f t="shared" si="28"/>
        <v>203313.816</v>
      </c>
      <c r="F41" s="1">
        <v>0</v>
      </c>
      <c r="G41" s="1">
        <v>96000</v>
      </c>
      <c r="H41" s="7">
        <f t="shared" si="22"/>
        <v>152494.664</v>
      </c>
      <c r="I41" s="7">
        <f t="shared" si="23"/>
        <v>10447706.664</v>
      </c>
      <c r="J41" s="1">
        <v>2000000</v>
      </c>
      <c r="K41" s="9">
        <f t="shared" si="29"/>
        <v>8447706.664</v>
      </c>
      <c r="L41" s="9"/>
      <c r="M41" s="2">
        <f t="shared" si="24"/>
        <v>1689.5413328000002</v>
      </c>
      <c r="N41" s="2">
        <f t="shared" si="25"/>
        <v>28</v>
      </c>
    </row>
    <row r="42" spans="1:14" ht="12.75">
      <c r="A42" s="5">
        <f t="shared" si="30"/>
        <v>4</v>
      </c>
      <c r="B42" s="1">
        <v>120000</v>
      </c>
      <c r="C42" s="1">
        <f t="shared" si="26"/>
        <v>337908.26656</v>
      </c>
      <c r="D42" s="12">
        <f t="shared" si="27"/>
        <v>457908.26656</v>
      </c>
      <c r="E42" s="1">
        <f t="shared" si="28"/>
        <v>206058.719952</v>
      </c>
      <c r="F42" s="1">
        <v>0</v>
      </c>
      <c r="G42" s="1">
        <v>96000</v>
      </c>
      <c r="H42" s="7">
        <f t="shared" si="22"/>
        <v>155849.546608</v>
      </c>
      <c r="I42" s="7">
        <f t="shared" si="23"/>
        <v>10603556.210608</v>
      </c>
      <c r="J42" s="1">
        <v>2000000</v>
      </c>
      <c r="K42" s="9">
        <f t="shared" si="29"/>
        <v>8603556.210608</v>
      </c>
      <c r="L42" s="9"/>
      <c r="M42" s="2">
        <f t="shared" si="24"/>
        <v>1720.7112421216</v>
      </c>
      <c r="N42" s="2">
        <f t="shared" si="25"/>
        <v>28</v>
      </c>
    </row>
    <row r="43" spans="1:14" ht="12.75">
      <c r="A43" s="5">
        <f t="shared" si="30"/>
        <v>5</v>
      </c>
      <c r="B43" s="1">
        <v>120000</v>
      </c>
      <c r="C43" s="1">
        <f t="shared" si="26"/>
        <v>344142.24842432</v>
      </c>
      <c r="D43" s="12">
        <f t="shared" si="27"/>
        <v>464142.24842432</v>
      </c>
      <c r="E43" s="1">
        <f t="shared" si="28"/>
        <v>208864.011790944</v>
      </c>
      <c r="F43" s="1">
        <v>0</v>
      </c>
      <c r="G43" s="1">
        <v>96000</v>
      </c>
      <c r="H43" s="7">
        <f t="shared" si="22"/>
        <v>159278.23663337601</v>
      </c>
      <c r="I43" s="7">
        <f t="shared" si="23"/>
        <v>10762834.447241375</v>
      </c>
      <c r="J43" s="1">
        <v>2000000</v>
      </c>
      <c r="K43" s="9">
        <f t="shared" si="29"/>
        <v>8762834.447241375</v>
      </c>
      <c r="L43" s="9"/>
      <c r="M43" s="2">
        <f t="shared" si="24"/>
        <v>1752.566889448275</v>
      </c>
      <c r="N43" s="2">
        <f t="shared" si="25"/>
        <v>29</v>
      </c>
    </row>
    <row r="44" spans="1:14" ht="12.75">
      <c r="A44" s="5">
        <f t="shared" si="30"/>
        <v>6</v>
      </c>
      <c r="B44" s="1">
        <v>120000</v>
      </c>
      <c r="C44" s="1">
        <f t="shared" si="26"/>
        <v>350513.377889655</v>
      </c>
      <c r="D44" s="12">
        <f t="shared" si="27"/>
        <v>470513.377889655</v>
      </c>
      <c r="E44" s="1">
        <f t="shared" si="28"/>
        <v>211731.02005034476</v>
      </c>
      <c r="F44" s="1">
        <v>0</v>
      </c>
      <c r="G44" s="1">
        <v>96000</v>
      </c>
      <c r="H44" s="7">
        <f t="shared" si="22"/>
        <v>162782.35783931025</v>
      </c>
      <c r="I44" s="7">
        <f t="shared" si="23"/>
        <v>10925616.805080686</v>
      </c>
      <c r="J44" s="1">
        <v>2000000</v>
      </c>
      <c r="K44" s="9">
        <f t="shared" si="29"/>
        <v>8925616.805080686</v>
      </c>
      <c r="L44" s="9"/>
      <c r="M44" s="2">
        <f t="shared" si="24"/>
        <v>1785.123361016137</v>
      </c>
      <c r="N44" s="2">
        <f t="shared" si="25"/>
        <v>29</v>
      </c>
    </row>
    <row r="45" spans="1:14" ht="12.75">
      <c r="A45" s="5">
        <f t="shared" si="30"/>
        <v>7</v>
      </c>
      <c r="B45" s="1">
        <v>120000</v>
      </c>
      <c r="C45" s="1">
        <f t="shared" si="26"/>
        <v>357024.6722032274</v>
      </c>
      <c r="D45" s="12">
        <f t="shared" si="27"/>
        <v>477024.6722032274</v>
      </c>
      <c r="E45" s="1">
        <f t="shared" si="28"/>
        <v>214661.10249145233</v>
      </c>
      <c r="F45" s="1">
        <v>0</v>
      </c>
      <c r="G45" s="1">
        <v>96000</v>
      </c>
      <c r="H45" s="7">
        <f t="shared" si="22"/>
        <v>166363.56971177505</v>
      </c>
      <c r="I45" s="7">
        <f t="shared" si="23"/>
        <v>11091980.37479246</v>
      </c>
      <c r="J45" s="1">
        <v>2000000</v>
      </c>
      <c r="K45" s="9">
        <f t="shared" si="29"/>
        <v>9091980.37479246</v>
      </c>
      <c r="L45" s="9"/>
      <c r="M45" s="2">
        <f t="shared" si="24"/>
        <v>1818.3960749584921</v>
      </c>
      <c r="N45" s="2">
        <f t="shared" si="25"/>
        <v>30</v>
      </c>
    </row>
    <row r="46" spans="1:14" ht="12.75">
      <c r="A46" s="5">
        <f t="shared" si="30"/>
        <v>8</v>
      </c>
      <c r="B46" s="1">
        <v>120000</v>
      </c>
      <c r="C46" s="1">
        <f t="shared" si="26"/>
        <v>363679.21499169845</v>
      </c>
      <c r="D46" s="12">
        <f t="shared" si="27"/>
        <v>483679.21499169845</v>
      </c>
      <c r="E46" s="1">
        <f t="shared" si="28"/>
        <v>217655.6467462643</v>
      </c>
      <c r="F46" s="1">
        <v>0</v>
      </c>
      <c r="G46" s="1">
        <v>96000</v>
      </c>
      <c r="H46" s="7">
        <f t="shared" si="22"/>
        <v>170023.56824543414</v>
      </c>
      <c r="I46" s="7">
        <f t="shared" si="23"/>
        <v>11262003.943037894</v>
      </c>
      <c r="J46" s="1">
        <v>2000000</v>
      </c>
      <c r="K46" s="9">
        <f t="shared" si="29"/>
        <v>9262003.943037894</v>
      </c>
      <c r="L46" s="9"/>
      <c r="M46" s="2">
        <f t="shared" si="24"/>
        <v>1852.4007886075788</v>
      </c>
      <c r="N46" s="2">
        <f t="shared" si="25"/>
        <v>30</v>
      </c>
    </row>
    <row r="47" spans="1:14" ht="12.75">
      <c r="A47" s="5">
        <f t="shared" si="30"/>
        <v>9</v>
      </c>
      <c r="B47" s="1">
        <v>120000</v>
      </c>
      <c r="C47" s="1">
        <f t="shared" si="26"/>
        <v>370480.15772151574</v>
      </c>
      <c r="D47" s="12">
        <f t="shared" si="27"/>
        <v>490480.15772151574</v>
      </c>
      <c r="E47" s="1">
        <f t="shared" si="28"/>
        <v>220716.07097468208</v>
      </c>
      <c r="F47" s="1">
        <v>0</v>
      </c>
      <c r="G47" s="1">
        <v>96000</v>
      </c>
      <c r="H47" s="7">
        <f t="shared" si="22"/>
        <v>173764.08674683364</v>
      </c>
      <c r="I47" s="7">
        <f t="shared" si="23"/>
        <v>11435768.029784728</v>
      </c>
      <c r="J47" s="1">
        <v>2000000</v>
      </c>
      <c r="K47" s="9">
        <f t="shared" si="29"/>
        <v>9435768.029784728</v>
      </c>
      <c r="L47" s="9"/>
      <c r="M47" s="2">
        <f t="shared" si="24"/>
        <v>1887.1536059569455</v>
      </c>
      <c r="N47" s="2">
        <f t="shared" si="25"/>
        <v>31</v>
      </c>
    </row>
    <row r="48" spans="1:14" ht="12.75">
      <c r="A48" s="5">
        <f t="shared" si="30"/>
        <v>10</v>
      </c>
      <c r="B48" s="1">
        <v>120000</v>
      </c>
      <c r="C48" s="1">
        <f t="shared" si="26"/>
        <v>377430.72119138914</v>
      </c>
      <c r="D48" s="12">
        <f t="shared" si="27"/>
        <v>497430.72119138914</v>
      </c>
      <c r="E48" s="1">
        <f t="shared" si="28"/>
        <v>223843.82453612512</v>
      </c>
      <c r="F48" s="1">
        <v>0</v>
      </c>
      <c r="G48" s="1">
        <v>96000</v>
      </c>
      <c r="H48" s="7">
        <f t="shared" si="22"/>
        <v>177586.89665526402</v>
      </c>
      <c r="I48" s="7">
        <f t="shared" si="23"/>
        <v>11613354.926439991</v>
      </c>
      <c r="J48" s="1">
        <v>2000000</v>
      </c>
      <c r="K48" s="9">
        <f t="shared" si="29"/>
        <v>9613354.926439991</v>
      </c>
      <c r="L48" s="9"/>
      <c r="M48" s="2">
        <f t="shared" si="24"/>
        <v>1922.6709852879983</v>
      </c>
      <c r="N48" s="2">
        <f t="shared" si="25"/>
        <v>32</v>
      </c>
    </row>
    <row r="49" spans="1:14" ht="12.75">
      <c r="A49" s="5">
        <f t="shared" si="30"/>
        <v>11</v>
      </c>
      <c r="B49" s="1">
        <v>120000</v>
      </c>
      <c r="C49" s="1">
        <f t="shared" si="26"/>
        <v>384534.19705759967</v>
      </c>
      <c r="D49" s="12">
        <f t="shared" si="27"/>
        <v>504534.19705759967</v>
      </c>
      <c r="E49" s="1">
        <f t="shared" si="28"/>
        <v>227040.38867591985</v>
      </c>
      <c r="F49" s="1">
        <v>0</v>
      </c>
      <c r="G49" s="1">
        <v>96000</v>
      </c>
      <c r="H49" s="7">
        <f t="shared" si="22"/>
        <v>181493.80838167982</v>
      </c>
      <c r="I49" s="7">
        <f t="shared" si="23"/>
        <v>11794848.734821672</v>
      </c>
      <c r="J49" s="1">
        <v>2000000</v>
      </c>
      <c r="K49" s="9">
        <f t="shared" si="29"/>
        <v>9794848.734821672</v>
      </c>
      <c r="L49" s="9"/>
      <c r="M49" s="2">
        <f t="shared" si="24"/>
        <v>1958.9697469643343</v>
      </c>
      <c r="N49" s="2">
        <f t="shared" si="25"/>
        <v>32</v>
      </c>
    </row>
    <row r="50" spans="1:14" ht="12.75">
      <c r="A50" s="5">
        <f t="shared" si="30"/>
        <v>12</v>
      </c>
      <c r="B50" s="1">
        <v>120000</v>
      </c>
      <c r="C50" s="1">
        <f t="shared" si="26"/>
        <v>391793.94939286687</v>
      </c>
      <c r="D50" s="12">
        <f t="shared" si="27"/>
        <v>511793.94939286687</v>
      </c>
      <c r="E50" s="1">
        <f t="shared" si="28"/>
        <v>230307.2772267901</v>
      </c>
      <c r="F50" s="1">
        <v>0</v>
      </c>
      <c r="G50" s="1">
        <v>96000</v>
      </c>
      <c r="H50" s="7">
        <f t="shared" si="22"/>
        <v>185486.67216607678</v>
      </c>
      <c r="I50" s="7">
        <f t="shared" si="23"/>
        <v>11980335.406987749</v>
      </c>
      <c r="J50" s="1">
        <v>2000000</v>
      </c>
      <c r="K50" s="9">
        <f t="shared" si="29"/>
        <v>9980335.406987749</v>
      </c>
      <c r="L50" s="9"/>
      <c r="M50" s="2">
        <f t="shared" si="24"/>
        <v>1996.0670813975498</v>
      </c>
      <c r="N50" s="2">
        <f t="shared" si="25"/>
        <v>33</v>
      </c>
    </row>
    <row r="51" spans="1:14" ht="12.75">
      <c r="A51" s="5">
        <f t="shared" si="30"/>
        <v>13</v>
      </c>
      <c r="B51" s="1">
        <v>120000</v>
      </c>
      <c r="C51" s="1">
        <f t="shared" si="26"/>
        <v>399213.41627950995</v>
      </c>
      <c r="D51" s="12">
        <f t="shared" si="27"/>
        <v>519213.41627950995</v>
      </c>
      <c r="E51" s="1">
        <f t="shared" si="28"/>
        <v>233646.03732577947</v>
      </c>
      <c r="F51" s="1">
        <v>0</v>
      </c>
      <c r="G51" s="1">
        <v>96000</v>
      </c>
      <c r="H51" s="7">
        <f t="shared" si="22"/>
        <v>189567.37895373045</v>
      </c>
      <c r="I51" s="7">
        <f t="shared" si="23"/>
        <v>12169902.78594148</v>
      </c>
      <c r="J51" s="1">
        <v>2000000</v>
      </c>
      <c r="K51" s="9">
        <f t="shared" si="29"/>
        <v>10169902.78594148</v>
      </c>
      <c r="L51" s="9"/>
      <c r="M51" s="2">
        <f t="shared" si="24"/>
        <v>2033.980557188296</v>
      </c>
      <c r="N51" s="2">
        <f t="shared" si="25"/>
        <v>33</v>
      </c>
    </row>
    <row r="52" spans="1:14" ht="12.75">
      <c r="A52" s="5">
        <f t="shared" si="30"/>
        <v>14</v>
      </c>
      <c r="B52" s="1">
        <v>120000</v>
      </c>
      <c r="C52" s="1">
        <f t="shared" si="26"/>
        <v>406796.1114376592</v>
      </c>
      <c r="D52" s="12">
        <f t="shared" si="27"/>
        <v>526796.1114376592</v>
      </c>
      <c r="E52" s="1">
        <f t="shared" si="28"/>
        <v>237058.25014694667</v>
      </c>
      <c r="F52" s="1">
        <v>0</v>
      </c>
      <c r="G52" s="1">
        <v>96000</v>
      </c>
      <c r="H52" s="7">
        <f t="shared" si="22"/>
        <v>193737.8612907126</v>
      </c>
      <c r="I52" s="7">
        <f t="shared" si="23"/>
        <v>12363640.647232192</v>
      </c>
      <c r="J52" s="1">
        <v>2000000</v>
      </c>
      <c r="K52" s="9">
        <f t="shared" si="29"/>
        <v>10363640.647232192</v>
      </c>
      <c r="L52" s="9"/>
      <c r="M52" s="2">
        <f t="shared" si="24"/>
        <v>2072.7281294464383</v>
      </c>
      <c r="N52" s="2">
        <f t="shared" si="25"/>
        <v>34</v>
      </c>
    </row>
    <row r="53" spans="1:14" ht="12.75">
      <c r="A53" s="5">
        <f t="shared" si="30"/>
        <v>15</v>
      </c>
      <c r="B53" s="1">
        <v>120000</v>
      </c>
      <c r="C53" s="1">
        <f t="shared" si="26"/>
        <v>414545.6258892877</v>
      </c>
      <c r="D53" s="12">
        <f t="shared" si="27"/>
        <v>534545.6258892877</v>
      </c>
      <c r="E53" s="1">
        <f t="shared" si="28"/>
        <v>240545.53165017947</v>
      </c>
      <c r="F53" s="1">
        <v>0</v>
      </c>
      <c r="G53" s="1">
        <v>96000</v>
      </c>
      <c r="H53" s="7">
        <f t="shared" si="22"/>
        <v>198000.0942391082</v>
      </c>
      <c r="I53" s="7">
        <f t="shared" si="23"/>
        <v>12561640.7414713</v>
      </c>
      <c r="J53" s="1">
        <v>2000000</v>
      </c>
      <c r="K53" s="9">
        <f t="shared" si="29"/>
        <v>10561640.7414713</v>
      </c>
      <c r="L53" s="9">
        <f>K53-K38</f>
        <v>2561640.7414713</v>
      </c>
      <c r="M53" s="2">
        <f t="shared" si="24"/>
        <v>2112.32814829426</v>
      </c>
      <c r="N53" s="2">
        <f t="shared" si="25"/>
        <v>35</v>
      </c>
    </row>
    <row r="54" spans="1:12" ht="12.75">
      <c r="A54" s="5"/>
      <c r="D54" s="13"/>
      <c r="H54" s="5"/>
      <c r="I54" s="5"/>
      <c r="K54" s="10"/>
      <c r="L54" s="10"/>
    </row>
    <row r="55" spans="1:14" ht="77.25" thickBot="1">
      <c r="A55" s="4" t="s">
        <v>11</v>
      </c>
      <c r="B55" s="3" t="s">
        <v>0</v>
      </c>
      <c r="C55" s="3" t="s">
        <v>1</v>
      </c>
      <c r="D55" s="11" t="s">
        <v>2</v>
      </c>
      <c r="E55" s="3" t="s">
        <v>12</v>
      </c>
      <c r="F55" s="3" t="s">
        <v>6</v>
      </c>
      <c r="G55" s="3" t="s">
        <v>8</v>
      </c>
      <c r="H55" s="6" t="s">
        <v>7</v>
      </c>
      <c r="I55" s="6" t="s">
        <v>3</v>
      </c>
      <c r="J55" s="3" t="s">
        <v>9</v>
      </c>
      <c r="K55" s="8" t="s">
        <v>4</v>
      </c>
      <c r="L55" s="8" t="s">
        <v>10</v>
      </c>
      <c r="M55" s="3" t="s">
        <v>15</v>
      </c>
      <c r="N55" s="3" t="s">
        <v>16</v>
      </c>
    </row>
    <row r="56" spans="1:14" ht="12.75">
      <c r="A56" s="5">
        <v>0</v>
      </c>
      <c r="B56" s="1"/>
      <c r="C56" s="1"/>
      <c r="D56" s="12"/>
      <c r="E56" s="1"/>
      <c r="F56" s="1"/>
      <c r="G56" s="1"/>
      <c r="H56" s="7"/>
      <c r="I56" s="7">
        <v>50000000</v>
      </c>
      <c r="J56" s="1">
        <v>2000000</v>
      </c>
      <c r="K56" s="9">
        <f>I56-J56</f>
        <v>48000000</v>
      </c>
      <c r="L56" s="9"/>
      <c r="M56" s="2">
        <f>K56/5000</f>
        <v>9600</v>
      </c>
      <c r="N56" s="2">
        <f>INT(K56/300000)</f>
        <v>160</v>
      </c>
    </row>
    <row r="57" spans="1:14" ht="12.75">
      <c r="A57" s="5">
        <v>1</v>
      </c>
      <c r="B57" s="1">
        <v>120000</v>
      </c>
      <c r="C57" s="1">
        <f>K56*0.04</f>
        <v>1920000</v>
      </c>
      <c r="D57" s="12">
        <f>B57+C57</f>
        <v>2040000</v>
      </c>
      <c r="E57" s="1">
        <f>D57*0.45</f>
        <v>918000</v>
      </c>
      <c r="F57" s="1">
        <v>0</v>
      </c>
      <c r="G57" s="1">
        <v>96000</v>
      </c>
      <c r="H57" s="7">
        <f aca="true" t="shared" si="31" ref="H57:H71">D57-E57-F57-G57</f>
        <v>1026000</v>
      </c>
      <c r="I57" s="7">
        <f aca="true" t="shared" si="32" ref="I57:I71">I56+H57</f>
        <v>51026000</v>
      </c>
      <c r="J57" s="1">
        <v>2000000</v>
      </c>
      <c r="K57" s="9">
        <f>I57-J57</f>
        <v>49026000</v>
      </c>
      <c r="L57" s="9"/>
      <c r="M57" s="2">
        <f aca="true" t="shared" si="33" ref="M57:M71">K57/5000</f>
        <v>9805.2</v>
      </c>
      <c r="N57" s="2">
        <f aca="true" t="shared" si="34" ref="N57:N71">INT(K57/300000)</f>
        <v>163</v>
      </c>
    </row>
    <row r="58" spans="1:14" ht="12.75">
      <c r="A58" s="5">
        <f>A57+1</f>
        <v>2</v>
      </c>
      <c r="B58" s="1">
        <v>120000</v>
      </c>
      <c r="C58" s="1">
        <f aca="true" t="shared" si="35" ref="C58:C71">K57*0.04</f>
        <v>1961040</v>
      </c>
      <c r="D58" s="12">
        <f aca="true" t="shared" si="36" ref="D58:D71">B58+C58</f>
        <v>2081040</v>
      </c>
      <c r="E58" s="1">
        <f aca="true" t="shared" si="37" ref="E58:E71">D58*0.45</f>
        <v>936468</v>
      </c>
      <c r="F58" s="1">
        <v>0</v>
      </c>
      <c r="G58" s="1">
        <v>96000</v>
      </c>
      <c r="H58" s="7">
        <f t="shared" si="31"/>
        <v>1048572</v>
      </c>
      <c r="I58" s="7">
        <f t="shared" si="32"/>
        <v>52074572</v>
      </c>
      <c r="J58" s="1">
        <v>2000000</v>
      </c>
      <c r="K58" s="9">
        <f aca="true" t="shared" si="38" ref="K58:K71">I58-J58</f>
        <v>50074572</v>
      </c>
      <c r="L58" s="9"/>
      <c r="M58" s="2">
        <f t="shared" si="33"/>
        <v>10014.9144</v>
      </c>
      <c r="N58" s="2">
        <f t="shared" si="34"/>
        <v>166</v>
      </c>
    </row>
    <row r="59" spans="1:14" ht="12.75">
      <c r="A59" s="5">
        <f aca="true" t="shared" si="39" ref="A59:A71">A58+1</f>
        <v>3</v>
      </c>
      <c r="B59" s="1">
        <v>120000</v>
      </c>
      <c r="C59" s="1">
        <f t="shared" si="35"/>
        <v>2002982.8800000001</v>
      </c>
      <c r="D59" s="12">
        <f t="shared" si="36"/>
        <v>2122982.88</v>
      </c>
      <c r="E59" s="1">
        <f t="shared" si="37"/>
        <v>955342.296</v>
      </c>
      <c r="F59" s="1">
        <v>0</v>
      </c>
      <c r="G59" s="1">
        <v>96000</v>
      </c>
      <c r="H59" s="7">
        <f t="shared" si="31"/>
        <v>1071640.5839999998</v>
      </c>
      <c r="I59" s="7">
        <f t="shared" si="32"/>
        <v>53146212.584</v>
      </c>
      <c r="J59" s="1">
        <v>2000000</v>
      </c>
      <c r="K59" s="9">
        <f t="shared" si="38"/>
        <v>51146212.584</v>
      </c>
      <c r="L59" s="9"/>
      <c r="M59" s="2">
        <f t="shared" si="33"/>
        <v>10229.242516799999</v>
      </c>
      <c r="N59" s="2">
        <f t="shared" si="34"/>
        <v>170</v>
      </c>
    </row>
    <row r="60" spans="1:14" ht="12.75">
      <c r="A60" s="5">
        <f t="shared" si="39"/>
        <v>4</v>
      </c>
      <c r="B60" s="1">
        <v>120000</v>
      </c>
      <c r="C60" s="1">
        <f t="shared" si="35"/>
        <v>2045848.50336</v>
      </c>
      <c r="D60" s="12">
        <f t="shared" si="36"/>
        <v>2165848.50336</v>
      </c>
      <c r="E60" s="1">
        <f t="shared" si="37"/>
        <v>974631.826512</v>
      </c>
      <c r="F60" s="1">
        <v>0</v>
      </c>
      <c r="G60" s="1">
        <v>96000</v>
      </c>
      <c r="H60" s="7">
        <f t="shared" si="31"/>
        <v>1095216.676848</v>
      </c>
      <c r="I60" s="7">
        <f t="shared" si="32"/>
        <v>54241429.260848</v>
      </c>
      <c r="J60" s="1">
        <v>2000000</v>
      </c>
      <c r="K60" s="9">
        <f t="shared" si="38"/>
        <v>52241429.260848</v>
      </c>
      <c r="L60" s="9"/>
      <c r="M60" s="2">
        <f t="shared" si="33"/>
        <v>10448.2858521696</v>
      </c>
      <c r="N60" s="2">
        <f t="shared" si="34"/>
        <v>174</v>
      </c>
    </row>
    <row r="61" spans="1:14" ht="12.75">
      <c r="A61" s="5">
        <f t="shared" si="39"/>
        <v>5</v>
      </c>
      <c r="B61" s="1">
        <v>120000</v>
      </c>
      <c r="C61" s="1">
        <f t="shared" si="35"/>
        <v>2089657.17043392</v>
      </c>
      <c r="D61" s="12">
        <f t="shared" si="36"/>
        <v>2209657.17043392</v>
      </c>
      <c r="E61" s="1">
        <f t="shared" si="37"/>
        <v>994345.726695264</v>
      </c>
      <c r="F61" s="1">
        <v>0</v>
      </c>
      <c r="G61" s="1">
        <v>96000</v>
      </c>
      <c r="H61" s="7">
        <f t="shared" si="31"/>
        <v>1119311.443738656</v>
      </c>
      <c r="I61" s="7">
        <f t="shared" si="32"/>
        <v>55360740.704586655</v>
      </c>
      <c r="J61" s="1">
        <v>2000000</v>
      </c>
      <c r="K61" s="9">
        <f t="shared" si="38"/>
        <v>53360740.704586655</v>
      </c>
      <c r="L61" s="9"/>
      <c r="M61" s="2">
        <f t="shared" si="33"/>
        <v>10672.14814091733</v>
      </c>
      <c r="N61" s="2">
        <f t="shared" si="34"/>
        <v>177</v>
      </c>
    </row>
    <row r="62" spans="1:14" ht="12.75">
      <c r="A62" s="5">
        <f t="shared" si="39"/>
        <v>6</v>
      </c>
      <c r="B62" s="1">
        <v>120000</v>
      </c>
      <c r="C62" s="1">
        <f t="shared" si="35"/>
        <v>2134429.6281834664</v>
      </c>
      <c r="D62" s="12">
        <f t="shared" si="36"/>
        <v>2254429.6281834664</v>
      </c>
      <c r="E62" s="1">
        <f t="shared" si="37"/>
        <v>1014493.3326825598</v>
      </c>
      <c r="F62" s="1">
        <v>0</v>
      </c>
      <c r="G62" s="1">
        <v>96000</v>
      </c>
      <c r="H62" s="7">
        <f t="shared" si="31"/>
        <v>1143936.2955009066</v>
      </c>
      <c r="I62" s="7">
        <f t="shared" si="32"/>
        <v>56504677.00008756</v>
      </c>
      <c r="J62" s="1">
        <v>2000000</v>
      </c>
      <c r="K62" s="9">
        <f t="shared" si="38"/>
        <v>54504677.00008756</v>
      </c>
      <c r="L62" s="9"/>
      <c r="M62" s="2">
        <f t="shared" si="33"/>
        <v>10900.935400017512</v>
      </c>
      <c r="N62" s="2">
        <f t="shared" si="34"/>
        <v>181</v>
      </c>
    </row>
    <row r="63" spans="1:14" ht="12.75">
      <c r="A63" s="5">
        <f t="shared" si="39"/>
        <v>7</v>
      </c>
      <c r="B63" s="1">
        <v>120000</v>
      </c>
      <c r="C63" s="1">
        <f t="shared" si="35"/>
        <v>2180187.0800035023</v>
      </c>
      <c r="D63" s="12">
        <f t="shared" si="36"/>
        <v>2300187.0800035023</v>
      </c>
      <c r="E63" s="1">
        <f t="shared" si="37"/>
        <v>1035084.186001576</v>
      </c>
      <c r="F63" s="1">
        <v>0</v>
      </c>
      <c r="G63" s="1">
        <v>96000</v>
      </c>
      <c r="H63" s="7">
        <f t="shared" si="31"/>
        <v>1169102.8940019263</v>
      </c>
      <c r="I63" s="7">
        <f t="shared" si="32"/>
        <v>57673779.89408948</v>
      </c>
      <c r="J63" s="1">
        <v>2000000</v>
      </c>
      <c r="K63" s="9">
        <f t="shared" si="38"/>
        <v>55673779.89408948</v>
      </c>
      <c r="L63" s="9"/>
      <c r="M63" s="2">
        <f t="shared" si="33"/>
        <v>11134.755978817897</v>
      </c>
      <c r="N63" s="2">
        <f t="shared" si="34"/>
        <v>185</v>
      </c>
    </row>
    <row r="64" spans="1:14" ht="12.75">
      <c r="A64" s="5">
        <f t="shared" si="39"/>
        <v>8</v>
      </c>
      <c r="B64" s="1">
        <v>120000</v>
      </c>
      <c r="C64" s="1">
        <f t="shared" si="35"/>
        <v>2226951.1957635796</v>
      </c>
      <c r="D64" s="12">
        <f t="shared" si="36"/>
        <v>2346951.1957635796</v>
      </c>
      <c r="E64" s="1">
        <f t="shared" si="37"/>
        <v>1056128.038093611</v>
      </c>
      <c r="F64" s="1">
        <v>0</v>
      </c>
      <c r="G64" s="1">
        <v>96000</v>
      </c>
      <c r="H64" s="7">
        <f t="shared" si="31"/>
        <v>1194823.1576699687</v>
      </c>
      <c r="I64" s="7">
        <f t="shared" si="32"/>
        <v>58868603.05175945</v>
      </c>
      <c r="J64" s="1">
        <v>2000000</v>
      </c>
      <c r="K64" s="9">
        <f t="shared" si="38"/>
        <v>56868603.05175945</v>
      </c>
      <c r="L64" s="9"/>
      <c r="M64" s="2">
        <f t="shared" si="33"/>
        <v>11373.720610351891</v>
      </c>
      <c r="N64" s="2">
        <f t="shared" si="34"/>
        <v>189</v>
      </c>
    </row>
    <row r="65" spans="1:14" ht="12.75">
      <c r="A65" s="5">
        <f t="shared" si="39"/>
        <v>9</v>
      </c>
      <c r="B65" s="1">
        <v>120000</v>
      </c>
      <c r="C65" s="1">
        <f t="shared" si="35"/>
        <v>2274744.122070378</v>
      </c>
      <c r="D65" s="12">
        <f t="shared" si="36"/>
        <v>2394744.122070378</v>
      </c>
      <c r="E65" s="1">
        <f t="shared" si="37"/>
        <v>1077634.8549316702</v>
      </c>
      <c r="F65" s="1">
        <v>0</v>
      </c>
      <c r="G65" s="1">
        <v>96000</v>
      </c>
      <c r="H65" s="7">
        <f t="shared" si="31"/>
        <v>1221109.267138708</v>
      </c>
      <c r="I65" s="7">
        <f t="shared" si="32"/>
        <v>60089712.31889816</v>
      </c>
      <c r="J65" s="1">
        <v>2000000</v>
      </c>
      <c r="K65" s="9">
        <f t="shared" si="38"/>
        <v>58089712.31889816</v>
      </c>
      <c r="L65" s="9"/>
      <c r="M65" s="2">
        <f t="shared" si="33"/>
        <v>11617.942463779631</v>
      </c>
      <c r="N65" s="2">
        <f t="shared" si="34"/>
        <v>193</v>
      </c>
    </row>
    <row r="66" spans="1:14" ht="12.75">
      <c r="A66" s="5">
        <f t="shared" si="39"/>
        <v>10</v>
      </c>
      <c r="B66" s="1">
        <v>120000</v>
      </c>
      <c r="C66" s="1">
        <f t="shared" si="35"/>
        <v>2323588.492755926</v>
      </c>
      <c r="D66" s="12">
        <f t="shared" si="36"/>
        <v>2443588.492755926</v>
      </c>
      <c r="E66" s="1">
        <f t="shared" si="37"/>
        <v>1099614.8217401667</v>
      </c>
      <c r="F66" s="1">
        <v>0</v>
      </c>
      <c r="G66" s="1">
        <v>96000</v>
      </c>
      <c r="H66" s="7">
        <f t="shared" si="31"/>
        <v>1247973.6710157595</v>
      </c>
      <c r="I66" s="7">
        <f t="shared" si="32"/>
        <v>61337685.98991392</v>
      </c>
      <c r="J66" s="1">
        <v>2000000</v>
      </c>
      <c r="K66" s="9">
        <f t="shared" si="38"/>
        <v>59337685.98991392</v>
      </c>
      <c r="L66" s="9"/>
      <c r="M66" s="2">
        <f t="shared" si="33"/>
        <v>11867.537197982783</v>
      </c>
      <c r="N66" s="2">
        <f t="shared" si="34"/>
        <v>197</v>
      </c>
    </row>
    <row r="67" spans="1:14" ht="12.75">
      <c r="A67" s="5">
        <f t="shared" si="39"/>
        <v>11</v>
      </c>
      <c r="B67" s="1">
        <v>120000</v>
      </c>
      <c r="C67" s="1">
        <f t="shared" si="35"/>
        <v>2373507.4395965566</v>
      </c>
      <c r="D67" s="12">
        <f t="shared" si="36"/>
        <v>2493507.4395965566</v>
      </c>
      <c r="E67" s="1">
        <f t="shared" si="37"/>
        <v>1122078.3478184505</v>
      </c>
      <c r="F67" s="1">
        <v>0</v>
      </c>
      <c r="G67" s="1">
        <v>96000</v>
      </c>
      <c r="H67" s="7">
        <f t="shared" si="31"/>
        <v>1275429.091778106</v>
      </c>
      <c r="I67" s="7">
        <f t="shared" si="32"/>
        <v>62613115.081692025</v>
      </c>
      <c r="J67" s="1">
        <v>2000000</v>
      </c>
      <c r="K67" s="9">
        <f t="shared" si="38"/>
        <v>60613115.081692025</v>
      </c>
      <c r="L67" s="9"/>
      <c r="M67" s="2">
        <f t="shared" si="33"/>
        <v>12122.623016338404</v>
      </c>
      <c r="N67" s="2">
        <f t="shared" si="34"/>
        <v>202</v>
      </c>
    </row>
    <row r="68" spans="1:14" ht="12.75">
      <c r="A68" s="5">
        <f t="shared" si="39"/>
        <v>12</v>
      </c>
      <c r="B68" s="1">
        <v>120000</v>
      </c>
      <c r="C68" s="1">
        <f t="shared" si="35"/>
        <v>2424524.603267681</v>
      </c>
      <c r="D68" s="12">
        <f t="shared" si="36"/>
        <v>2544524.603267681</v>
      </c>
      <c r="E68" s="1">
        <f t="shared" si="37"/>
        <v>1145036.0714704564</v>
      </c>
      <c r="F68" s="1">
        <v>0</v>
      </c>
      <c r="G68" s="1">
        <v>96000</v>
      </c>
      <c r="H68" s="7">
        <f t="shared" si="31"/>
        <v>1303488.5317972244</v>
      </c>
      <c r="I68" s="7">
        <f t="shared" si="32"/>
        <v>63916603.61348925</v>
      </c>
      <c r="J68" s="1">
        <v>2000000</v>
      </c>
      <c r="K68" s="9">
        <f t="shared" si="38"/>
        <v>61916603.61348925</v>
      </c>
      <c r="L68" s="9"/>
      <c r="M68" s="2">
        <f t="shared" si="33"/>
        <v>12383.32072269785</v>
      </c>
      <c r="N68" s="2">
        <f t="shared" si="34"/>
        <v>206</v>
      </c>
    </row>
    <row r="69" spans="1:14" ht="12.75">
      <c r="A69" s="5">
        <f t="shared" si="39"/>
        <v>13</v>
      </c>
      <c r="B69" s="1">
        <v>120000</v>
      </c>
      <c r="C69" s="1">
        <f t="shared" si="35"/>
        <v>2476664.14453957</v>
      </c>
      <c r="D69" s="12">
        <f t="shared" si="36"/>
        <v>2596664.14453957</v>
      </c>
      <c r="E69" s="1">
        <f t="shared" si="37"/>
        <v>1168498.8650428066</v>
      </c>
      <c r="F69" s="1">
        <v>0</v>
      </c>
      <c r="G69" s="1">
        <v>96000</v>
      </c>
      <c r="H69" s="7">
        <f t="shared" si="31"/>
        <v>1332165.2794967634</v>
      </c>
      <c r="I69" s="7">
        <f t="shared" si="32"/>
        <v>65248768.892986014</v>
      </c>
      <c r="J69" s="1">
        <v>2000000</v>
      </c>
      <c r="K69" s="9">
        <f t="shared" si="38"/>
        <v>63248768.892986014</v>
      </c>
      <c r="L69" s="9"/>
      <c r="M69" s="2">
        <f t="shared" si="33"/>
        <v>12649.753778597204</v>
      </c>
      <c r="N69" s="2">
        <f t="shared" si="34"/>
        <v>210</v>
      </c>
    </row>
    <row r="70" spans="1:14" ht="12.75">
      <c r="A70" s="5">
        <f t="shared" si="39"/>
        <v>14</v>
      </c>
      <c r="B70" s="1">
        <v>120000</v>
      </c>
      <c r="C70" s="1">
        <f t="shared" si="35"/>
        <v>2529950.7557194405</v>
      </c>
      <c r="D70" s="12">
        <f t="shared" si="36"/>
        <v>2649950.7557194405</v>
      </c>
      <c r="E70" s="1">
        <f t="shared" si="37"/>
        <v>1192477.8400737483</v>
      </c>
      <c r="F70" s="1">
        <v>0</v>
      </c>
      <c r="G70" s="1">
        <v>96000</v>
      </c>
      <c r="H70" s="7">
        <f t="shared" si="31"/>
        <v>1361472.9156456923</v>
      </c>
      <c r="I70" s="7">
        <f t="shared" si="32"/>
        <v>66610241.8086317</v>
      </c>
      <c r="J70" s="1">
        <v>2000000</v>
      </c>
      <c r="K70" s="9">
        <f t="shared" si="38"/>
        <v>64610241.8086317</v>
      </c>
      <c r="L70" s="9"/>
      <c r="M70" s="2">
        <f t="shared" si="33"/>
        <v>12922.04836172634</v>
      </c>
      <c r="N70" s="2">
        <f t="shared" si="34"/>
        <v>215</v>
      </c>
    </row>
    <row r="71" spans="1:14" ht="12.75">
      <c r="A71" s="5">
        <f t="shared" si="39"/>
        <v>15</v>
      </c>
      <c r="B71" s="1">
        <v>120000</v>
      </c>
      <c r="C71" s="1">
        <f t="shared" si="35"/>
        <v>2584409.672345268</v>
      </c>
      <c r="D71" s="12">
        <f t="shared" si="36"/>
        <v>2704409.672345268</v>
      </c>
      <c r="E71" s="1">
        <f t="shared" si="37"/>
        <v>1216984.3525553707</v>
      </c>
      <c r="F71" s="1">
        <v>0</v>
      </c>
      <c r="G71" s="1">
        <v>96000</v>
      </c>
      <c r="H71" s="7">
        <f t="shared" si="31"/>
        <v>1391425.3197898974</v>
      </c>
      <c r="I71" s="7">
        <f t="shared" si="32"/>
        <v>68001667.1284216</v>
      </c>
      <c r="J71" s="1">
        <v>2000000</v>
      </c>
      <c r="K71" s="9">
        <f t="shared" si="38"/>
        <v>66001667.128421605</v>
      </c>
      <c r="L71" s="9">
        <f>K71-K56</f>
        <v>18001667.128421605</v>
      </c>
      <c r="M71" s="2">
        <f t="shared" si="33"/>
        <v>13200.33342568432</v>
      </c>
      <c r="N71" s="2">
        <f t="shared" si="34"/>
        <v>220</v>
      </c>
    </row>
    <row r="72" spans="1:12" ht="12.75">
      <c r="A72" s="5"/>
      <c r="D72" s="13"/>
      <c r="H72" s="5"/>
      <c r="I72" s="5"/>
      <c r="K72" s="10"/>
      <c r="L72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0" horizontalDpi="300" verticalDpi="300" orientation="landscape" paperSize="9" scale="5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11.421875" defaultRowHeight="12.75"/>
  <sheetData>
    <row r="1" spans="1:5" ht="12.75">
      <c r="A1" t="str">
        <f>Fallberechnungen!A1</f>
        <v>Jahre</v>
      </c>
      <c r="B1" t="s">
        <v>17</v>
      </c>
      <c r="C1" t="s">
        <v>18</v>
      </c>
      <c r="D1" t="s">
        <v>19</v>
      </c>
      <c r="E1" t="s">
        <v>20</v>
      </c>
    </row>
    <row r="2" spans="1:5" ht="12.75">
      <c r="A2">
        <f>Fallberechnungen!A3</f>
        <v>1</v>
      </c>
      <c r="B2">
        <f>Fallberechnungen!K3</f>
        <v>4800</v>
      </c>
      <c r="C2" s="1">
        <f>Fallberechnungen!K21</f>
        <v>12000</v>
      </c>
      <c r="D2" s="1">
        <f>Fallberechnungen!K39-8000000</f>
        <v>146000</v>
      </c>
      <c r="E2" s="1">
        <f>Fallberechnungen!K57-48000000</f>
        <v>1026000</v>
      </c>
    </row>
    <row r="3" spans="1:5" ht="12.75">
      <c r="A3">
        <f>Fallberechnungen!A4</f>
        <v>2</v>
      </c>
      <c r="B3">
        <f>Fallberechnungen!K4</f>
        <v>9763.199999999997</v>
      </c>
      <c r="C3" s="1">
        <f>Fallberechnungen!K22</f>
        <v>24336</v>
      </c>
      <c r="D3" s="1">
        <f>Fallberechnungen!K40-8000000</f>
        <v>295212</v>
      </c>
      <c r="E3" s="1">
        <f>Fallberechnungen!K58-48000000</f>
        <v>2074572</v>
      </c>
    </row>
    <row r="4" spans="1:5" ht="12.75">
      <c r="A4">
        <f>Fallberechnungen!A5</f>
        <v>3</v>
      </c>
      <c r="B4">
        <f>Fallberechnungen!K5</f>
        <v>14895.148799999995</v>
      </c>
      <c r="C4" s="1">
        <f>Fallberechnungen!K23</f>
        <v>37017.407999999996</v>
      </c>
      <c r="D4" s="1">
        <f>Fallberechnungen!K41-8000000</f>
        <v>447706.6640000008</v>
      </c>
      <c r="E4" s="1">
        <f>Fallberechnungen!K59-48000000</f>
        <v>3146212.583999999</v>
      </c>
    </row>
    <row r="5" spans="1:5" ht="12.75">
      <c r="A5">
        <f>Fallberechnungen!A6</f>
        <v>4</v>
      </c>
      <c r="B5">
        <f>Fallberechnungen!K6</f>
        <v>20201.5838592</v>
      </c>
      <c r="C5" s="1">
        <f>Fallberechnungen!K24</f>
        <v>50053.895424</v>
      </c>
      <c r="D5" s="1">
        <f>Fallberechnungen!K42-8000000</f>
        <v>603556.2106079999</v>
      </c>
      <c r="E5" s="1">
        <f>Fallberechnungen!K60-48000000</f>
        <v>4241429.260848001</v>
      </c>
    </row>
    <row r="6" spans="1:5" ht="12.75">
      <c r="A6">
        <f>Fallberechnungen!A7</f>
        <v>5</v>
      </c>
      <c r="B6">
        <f>Fallberechnungen!K7</f>
        <v>25688.4377104128</v>
      </c>
      <c r="C6" s="1">
        <f>Fallberechnungen!K25</f>
        <v>63455.404495872004</v>
      </c>
      <c r="D6" s="1">
        <f>Fallberechnungen!K43-8000000</f>
        <v>762834.4472413752</v>
      </c>
      <c r="E6" s="1">
        <f>Fallberechnungen!K61-48000000</f>
        <v>5360740.704586655</v>
      </c>
    </row>
    <row r="7" spans="1:5" ht="12.75">
      <c r="A7">
        <f>Fallberechnungen!A8</f>
        <v>6</v>
      </c>
      <c r="B7">
        <f>Fallberechnungen!K8</f>
        <v>31361.844592566835</v>
      </c>
      <c r="C7" s="1">
        <f>Fallberechnungen!K26</f>
        <v>77232.15582175643</v>
      </c>
      <c r="D7" s="1">
        <f>Fallberechnungen!K44-8000000</f>
        <v>925616.8050806858</v>
      </c>
      <c r="E7" s="1">
        <f>Fallberechnungen!K62-48000000</f>
        <v>6504677.000087559</v>
      </c>
    </row>
    <row r="8" spans="1:5" ht="12.75">
      <c r="A8">
        <f>Fallberechnungen!A9</f>
        <v>7</v>
      </c>
      <c r="B8">
        <f>Fallberechnungen!K9</f>
        <v>37228.14730871411</v>
      </c>
      <c r="C8" s="1">
        <f>Fallberechnungen!K27</f>
        <v>91394.65618476561</v>
      </c>
      <c r="D8" s="1">
        <f>Fallberechnungen!K45-8000000</f>
        <v>1091980.3747924604</v>
      </c>
      <c r="E8" s="1">
        <f>Fallberechnungen!K63-48000000</f>
        <v>7673779.894089483</v>
      </c>
    </row>
    <row r="9" spans="1:5" ht="12.75">
      <c r="A9">
        <f>Fallberechnungen!A10</f>
        <v>8</v>
      </c>
      <c r="B9">
        <f>Fallberechnungen!K10</f>
        <v>43293.90431721039</v>
      </c>
      <c r="C9" s="1">
        <f>Fallberechnungen!K28</f>
        <v>105953.70655793905</v>
      </c>
      <c r="D9" s="1">
        <f>Fallberechnungen!K46-8000000</f>
        <v>1262003.9430378936</v>
      </c>
      <c r="E9" s="1">
        <f>Fallberechnungen!K64-48000000</f>
        <v>8868603.051759452</v>
      </c>
    </row>
    <row r="10" spans="1:5" ht="12.75">
      <c r="A10">
        <f>Fallberechnungen!A11</f>
        <v>9</v>
      </c>
      <c r="B10">
        <f>Fallberechnungen!K11</f>
        <v>49565.897063995544</v>
      </c>
      <c r="C10" s="1">
        <f>Fallberechnungen!K29</f>
        <v>120920.41034156134</v>
      </c>
      <c r="D10" s="1">
        <f>Fallberechnungen!K47-8000000</f>
        <v>1435768.0297847278</v>
      </c>
      <c r="E10" s="1">
        <f>Fallberechnungen!K65-48000000</f>
        <v>10089712.318898156</v>
      </c>
    </row>
    <row r="11" spans="1:5" ht="12.75">
      <c r="A11">
        <f>Fallberechnungen!A12</f>
        <v>10</v>
      </c>
      <c r="B11">
        <f>Fallberechnungen!K12</f>
        <v>56051.13756417139</v>
      </c>
      <c r="C11" s="1">
        <f>Fallberechnungen!K30</f>
        <v>136306.18183112505</v>
      </c>
      <c r="D11" s="1">
        <f>Fallberechnungen!K48-8000000</f>
        <v>1613354.9264399912</v>
      </c>
      <c r="E11" s="1">
        <f>Fallberechnungen!K66-48000000</f>
        <v>11337685.989913918</v>
      </c>
    </row>
    <row r="12" spans="1:5" ht="12.75">
      <c r="A12">
        <f>Fallberechnungen!A13</f>
        <v>11</v>
      </c>
      <c r="B12">
        <f>Fallberechnungen!K13</f>
        <v>62756.87624135322</v>
      </c>
      <c r="C12" s="1">
        <f>Fallberechnungen!K31</f>
        <v>152122.75492239656</v>
      </c>
      <c r="D12" s="1">
        <f>Fallberechnungen!K49-8000000</f>
        <v>1794848.7348216716</v>
      </c>
      <c r="E12" s="1">
        <f>Fallberechnungen!K67-48000000</f>
        <v>12613115.081692025</v>
      </c>
    </row>
    <row r="13" spans="1:5" ht="12.75">
      <c r="A13">
        <f>Fallberechnungen!A14</f>
        <v>12</v>
      </c>
      <c r="B13">
        <f>Fallberechnungen!K14</f>
        <v>69690.61003355923</v>
      </c>
      <c r="C13" s="1">
        <f>Fallberechnungen!K32</f>
        <v>168382.19206022366</v>
      </c>
      <c r="D13" s="1">
        <f>Fallberechnungen!K50-8000000</f>
        <v>1980335.406987749</v>
      </c>
      <c r="E13" s="1">
        <f>Fallberechnungen!K68-48000000</f>
        <v>13916603.613489248</v>
      </c>
    </row>
    <row r="14" spans="1:5" ht="12.75">
      <c r="A14">
        <f>Fallberechnungen!A15</f>
        <v>13</v>
      </c>
      <c r="B14">
        <f>Fallberechnungen!K15</f>
        <v>76860.09077470025</v>
      </c>
      <c r="C14" s="1">
        <f>Fallberechnungen!K33</f>
        <v>185096.89343790992</v>
      </c>
      <c r="D14" s="1">
        <f>Fallberechnungen!K51-8000000</f>
        <v>2169902.7859414797</v>
      </c>
      <c r="E14" s="1">
        <f>Fallberechnungen!K69-48000000</f>
        <v>15248768.892986014</v>
      </c>
    </row>
    <row r="15" spans="1:5" ht="12.75">
      <c r="A15">
        <f>Fallberechnungen!A16</f>
        <v>14</v>
      </c>
      <c r="B15">
        <f>Fallberechnungen!K16</f>
        <v>84273.33386104007</v>
      </c>
      <c r="C15" s="1">
        <f>Fallberechnungen!K34</f>
        <v>202279.60645417141</v>
      </c>
      <c r="D15" s="1">
        <f>Fallberechnungen!K52-8000000</f>
        <v>2363640.6472321916</v>
      </c>
      <c r="E15" s="1">
        <f>Fallberechnungen!K70-48000000</f>
        <v>16610241.808631703</v>
      </c>
    </row>
    <row r="16" spans="1:5" ht="12.75">
      <c r="A16">
        <f>Fallberechnungen!A17</f>
        <v>15</v>
      </c>
      <c r="B16">
        <f>Fallberechnungen!K17</f>
        <v>91938.62721231542</v>
      </c>
      <c r="C16" s="1">
        <f>Fallberechnungen!K35</f>
        <v>219943.43543488823</v>
      </c>
      <c r="D16" s="1">
        <f>Fallberechnungen!K53-8000000</f>
        <v>2561640.7414713</v>
      </c>
      <c r="E16" s="1">
        <f>Fallberechnungen!K71-48000000</f>
        <v>18001667.128421605</v>
      </c>
    </row>
    <row r="17" ht="12.75">
      <c r="D17" s="1"/>
    </row>
    <row r="18" ht="12.75">
      <c r="D18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Fallberechnungen</dc:title>
  <dc:subject>Moderner Feudalismus in Deutschland</dc:subject>
  <dc:creator>Dr. Harald Wozniewski</dc:creator>
  <cp:keywords/>
  <dc:description/>
  <cp:lastModifiedBy>Harald Wozniewski</cp:lastModifiedBy>
  <cp:lastPrinted>1999-03-14T08:28:35Z</cp:lastPrinted>
  <dcterms:created xsi:type="dcterms:W3CDTF">1999-03-13T08:16:52Z</dcterms:created>
  <dcterms:modified xsi:type="dcterms:W3CDTF">2007-06-08T15:35:14Z</dcterms:modified>
  <cp:category/>
  <cp:version/>
  <cp:contentType/>
  <cp:contentStatus/>
</cp:coreProperties>
</file>